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HA_III\HAIII_2\200 VERWALTUNG UND ORGANISATION\200_08_ARBEITSHILFEN\KOSTENTABELLE\"/>
    </mc:Choice>
  </mc:AlternateContent>
  <xr:revisionPtr revIDLastSave="0" documentId="13_ncr:1_{86486675-F57B-4F17-8078-4B43633E128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elle Standard(MW-Genossensc)" sheetId="1" r:id="rId1"/>
  </sheets>
  <definedNames>
    <definedName name="_xlnm.Print_Area" localSheetId="0">'Tabelle Standard(MW-Genossensc)'!$A$1:$W$84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  <c r="D15" i="1" s="1"/>
  <c r="D13" i="1"/>
  <c r="L17" i="1" s="1"/>
  <c r="E11" i="1"/>
  <c r="D11" i="1" s="1"/>
  <c r="J17" i="1" l="1"/>
  <c r="E17" i="1"/>
  <c r="D17" i="1" l="1"/>
  <c r="I17" i="1" s="1"/>
  <c r="D19" i="1"/>
  <c r="D18" i="1"/>
  <c r="E14" i="1"/>
  <c r="S44" i="1"/>
  <c r="U44" i="1" s="1"/>
  <c r="P44" i="1"/>
  <c r="R44" i="1" s="1"/>
  <c r="S34" i="1"/>
  <c r="U34" i="1" s="1"/>
  <c r="P34" i="1"/>
  <c r="R34" i="1" s="1"/>
  <c r="D28" i="1"/>
  <c r="F29" i="1"/>
  <c r="M65" i="1" l="1"/>
  <c r="M25" i="1"/>
  <c r="K65" i="1"/>
  <c r="K25" i="1"/>
  <c r="I65" i="1"/>
  <c r="H46" i="1"/>
  <c r="H47" i="1"/>
  <c r="H48" i="1"/>
  <c r="H49" i="1"/>
  <c r="H50" i="1"/>
  <c r="H51" i="1"/>
  <c r="H52" i="1"/>
  <c r="H53" i="1"/>
  <c r="H45" i="1"/>
  <c r="H36" i="1"/>
  <c r="H37" i="1"/>
  <c r="H38" i="1"/>
  <c r="H39" i="1"/>
  <c r="H40" i="1"/>
  <c r="H41" i="1"/>
  <c r="H42" i="1"/>
  <c r="H43" i="1"/>
  <c r="H35" i="1"/>
  <c r="H16" i="1"/>
  <c r="H17" i="1" s="1"/>
  <c r="G16" i="1"/>
  <c r="G17" i="1" s="1"/>
  <c r="F16" i="1"/>
  <c r="E16" i="1" l="1"/>
  <c r="F17" i="1"/>
  <c r="H34" i="1"/>
  <c r="H44" i="1"/>
  <c r="I35" i="1" l="1"/>
  <c r="L45" i="1"/>
  <c r="M29" i="1"/>
  <c r="K29" i="1"/>
  <c r="I29" i="1"/>
  <c r="J46" i="1"/>
  <c r="L35" i="1"/>
  <c r="J49" i="1"/>
  <c r="L39" i="1"/>
  <c r="L36" i="1"/>
  <c r="J39" i="1"/>
  <c r="J36" i="1"/>
  <c r="L47" i="1"/>
  <c r="L46" i="1"/>
  <c r="L41" i="1"/>
  <c r="L40" i="1"/>
  <c r="L37" i="1"/>
  <c r="J47" i="1"/>
  <c r="J51" i="1"/>
  <c r="J48" i="1"/>
  <c r="L42" i="1"/>
  <c r="L50" i="1"/>
  <c r="L38" i="1"/>
  <c r="J40" i="1"/>
  <c r="J35" i="1"/>
  <c r="J41" i="1"/>
  <c r="J52" i="1"/>
  <c r="J37" i="1"/>
  <c r="L48" i="1"/>
  <c r="J43" i="1"/>
  <c r="L53" i="1"/>
  <c r="L51" i="1"/>
  <c r="L49" i="1"/>
  <c r="L43" i="1"/>
  <c r="J53" i="1"/>
  <c r="L52" i="1"/>
  <c r="J42" i="1"/>
  <c r="J50" i="1"/>
  <c r="J38" i="1"/>
  <c r="J45" i="1"/>
  <c r="N57" i="1"/>
  <c r="N31" i="1"/>
  <c r="F31" i="1" s="1"/>
  <c r="N32" i="1"/>
  <c r="F32" i="1" s="1"/>
  <c r="N33" i="1"/>
  <c r="F33" i="1" s="1"/>
  <c r="F27" i="1"/>
  <c r="N26" i="1"/>
  <c r="O44" i="1"/>
  <c r="O34" i="1"/>
  <c r="E44" i="1"/>
  <c r="E34" i="1"/>
  <c r="D65" i="1"/>
  <c r="D59" i="1"/>
  <c r="D57" i="1"/>
  <c r="D54" i="1"/>
  <c r="D44" i="1"/>
  <c r="D34" i="1"/>
  <c r="D25" i="1"/>
  <c r="E25" i="1"/>
  <c r="F35" i="1"/>
  <c r="G35" i="1" s="1"/>
  <c r="J34" i="1" l="1"/>
  <c r="F26" i="1"/>
  <c r="N25" i="1"/>
  <c r="Q52" i="1"/>
  <c r="Q50" i="1"/>
  <c r="Q48" i="1"/>
  <c r="Q46" i="1"/>
  <c r="R43" i="1"/>
  <c r="R37" i="1"/>
  <c r="R41" i="1"/>
  <c r="R53" i="1"/>
  <c r="R51" i="1"/>
  <c r="R49" i="1"/>
  <c r="R47" i="1"/>
  <c r="R45" i="1"/>
  <c r="Q43" i="1"/>
  <c r="Q41" i="1"/>
  <c r="Q39" i="1"/>
  <c r="Q37" i="1"/>
  <c r="Q35" i="1"/>
  <c r="R40" i="1"/>
  <c r="R36" i="1"/>
  <c r="Q40" i="1"/>
  <c r="Q36" i="1"/>
  <c r="R39" i="1"/>
  <c r="R35" i="1"/>
  <c r="Q53" i="1"/>
  <c r="Q51" i="1"/>
  <c r="Q49" i="1"/>
  <c r="Q47" i="1"/>
  <c r="Q45" i="1"/>
  <c r="R42" i="1"/>
  <c r="R38" i="1"/>
  <c r="Q42" i="1"/>
  <c r="Q38" i="1"/>
  <c r="Q34" i="1"/>
  <c r="R52" i="1"/>
  <c r="R50" i="1"/>
  <c r="R48" i="1"/>
  <c r="R46" i="1"/>
  <c r="Q44" i="1"/>
  <c r="U43" i="1"/>
  <c r="U41" i="1"/>
  <c r="U39" i="1"/>
  <c r="U37" i="1"/>
  <c r="U35" i="1"/>
  <c r="U51" i="1"/>
  <c r="U49" i="1"/>
  <c r="U47" i="1"/>
  <c r="U45" i="1"/>
  <c r="T43" i="1"/>
  <c r="T41" i="1"/>
  <c r="T39" i="1"/>
  <c r="T37" i="1"/>
  <c r="T35" i="1"/>
  <c r="T51" i="1"/>
  <c r="T47" i="1"/>
  <c r="U53" i="1"/>
  <c r="T53" i="1"/>
  <c r="T50" i="1"/>
  <c r="T46" i="1"/>
  <c r="T49" i="1"/>
  <c r="T45" i="1"/>
  <c r="U42" i="1"/>
  <c r="U40" i="1"/>
  <c r="U38" i="1"/>
  <c r="U36" i="1"/>
  <c r="T52" i="1"/>
  <c r="T48" i="1"/>
  <c r="U52" i="1"/>
  <c r="U50" i="1"/>
  <c r="U48" i="1"/>
  <c r="U46" i="1"/>
  <c r="T42" i="1"/>
  <c r="T40" i="1"/>
  <c r="T38" i="1"/>
  <c r="T36" i="1"/>
  <c r="T34" i="1"/>
  <c r="T44" i="1"/>
  <c r="F30" i="1"/>
  <c r="F28" i="1" s="1"/>
  <c r="N28" i="1"/>
  <c r="M31" i="1"/>
  <c r="I31" i="1"/>
  <c r="K31" i="1"/>
  <c r="K32" i="1"/>
  <c r="M32" i="1"/>
  <c r="I32" i="1"/>
  <c r="K33" i="1"/>
  <c r="I33" i="1"/>
  <c r="M33" i="1"/>
  <c r="N65" i="1"/>
  <c r="N44" i="1"/>
  <c r="N34" i="1"/>
  <c r="F25" i="1"/>
  <c r="L44" i="1"/>
  <c r="L34" i="1"/>
  <c r="J44" i="1"/>
  <c r="N59" i="1"/>
  <c r="N54" i="1"/>
  <c r="K35" i="1" l="1"/>
  <c r="M35" i="1"/>
  <c r="K30" i="1"/>
  <c r="K28" i="1" s="1"/>
  <c r="M30" i="1"/>
  <c r="M28" i="1" s="1"/>
  <c r="I30" i="1"/>
  <c r="I28" i="1" s="1"/>
  <c r="T13" i="1"/>
  <c r="T14" i="1"/>
  <c r="O54" i="1"/>
  <c r="E54" i="1"/>
  <c r="H54" i="1"/>
  <c r="J54" i="1"/>
  <c r="L54" i="1"/>
  <c r="E69" i="1"/>
  <c r="O25" i="1"/>
  <c r="H25" i="1"/>
  <c r="J25" i="1"/>
  <c r="L25" i="1"/>
  <c r="F36" i="1"/>
  <c r="G36" i="1" s="1"/>
  <c r="F38" i="1"/>
  <c r="G38" i="1" s="1"/>
  <c r="F39" i="1"/>
  <c r="G39" i="1" s="1"/>
  <c r="F40" i="1"/>
  <c r="G40" i="1" s="1"/>
  <c r="F41" i="1"/>
  <c r="G41" i="1" s="1"/>
  <c r="F42" i="1"/>
  <c r="G42" i="1" s="1"/>
  <c r="F43" i="1"/>
  <c r="G43" i="1" s="1"/>
  <c r="F46" i="1"/>
  <c r="G46" i="1" s="1"/>
  <c r="F47" i="1"/>
  <c r="G47" i="1" s="1"/>
  <c r="F48" i="1"/>
  <c r="G48" i="1" s="1"/>
  <c r="F49" i="1"/>
  <c r="G49" i="1" s="1"/>
  <c r="F50" i="1"/>
  <c r="G50" i="1" s="1"/>
  <c r="F51" i="1"/>
  <c r="G51" i="1" s="1"/>
  <c r="F52" i="1"/>
  <c r="G52" i="1" s="1"/>
  <c r="F53" i="1"/>
  <c r="G53" i="1" s="1"/>
  <c r="F55" i="1"/>
  <c r="F56" i="1"/>
  <c r="F61" i="1"/>
  <c r="F62" i="1"/>
  <c r="F63" i="1"/>
  <c r="F64" i="1"/>
  <c r="F66" i="1"/>
  <c r="F67" i="1"/>
  <c r="F68" i="1"/>
  <c r="G68" i="1" s="1"/>
  <c r="K55" i="1" l="1"/>
  <c r="M55" i="1"/>
  <c r="I55" i="1"/>
  <c r="K56" i="1"/>
  <c r="I56" i="1"/>
  <c r="M56" i="1"/>
  <c r="K64" i="1"/>
  <c r="M64" i="1"/>
  <c r="I64" i="1"/>
  <c r="K63" i="1"/>
  <c r="M63" i="1"/>
  <c r="I63" i="1"/>
  <c r="M62" i="1"/>
  <c r="I62" i="1"/>
  <c r="K62" i="1"/>
  <c r="M61" i="1"/>
  <c r="I61" i="1"/>
  <c r="K61" i="1"/>
  <c r="F65" i="1"/>
  <c r="F54" i="1"/>
  <c r="I25" i="1"/>
  <c r="L69" i="1"/>
  <c r="F37" i="1"/>
  <c r="F45" i="1"/>
  <c r="G45" i="1" s="1"/>
  <c r="F58" i="1"/>
  <c r="F60" i="1"/>
  <c r="J69" i="1"/>
  <c r="D69" i="1"/>
  <c r="H69" i="1"/>
  <c r="F34" i="1" l="1"/>
  <c r="G34" i="1" s="1"/>
  <c r="G37" i="1"/>
  <c r="M37" i="1" s="1"/>
  <c r="K49" i="1"/>
  <c r="I49" i="1"/>
  <c r="M49" i="1"/>
  <c r="K50" i="1"/>
  <c r="I50" i="1"/>
  <c r="M50" i="1"/>
  <c r="K51" i="1"/>
  <c r="I51" i="1"/>
  <c r="M51" i="1"/>
  <c r="K48" i="1"/>
  <c r="I48" i="1"/>
  <c r="M48" i="1"/>
  <c r="I52" i="1"/>
  <c r="M52" i="1"/>
  <c r="K52" i="1"/>
  <c r="I53" i="1"/>
  <c r="M53" i="1"/>
  <c r="K53" i="1"/>
  <c r="K46" i="1"/>
  <c r="I46" i="1"/>
  <c r="M46" i="1"/>
  <c r="K47" i="1"/>
  <c r="M47" i="1"/>
  <c r="I47" i="1"/>
  <c r="I41" i="1"/>
  <c r="M41" i="1"/>
  <c r="K41" i="1"/>
  <c r="M38" i="1"/>
  <c r="K38" i="1"/>
  <c r="I38" i="1"/>
  <c r="I39" i="1"/>
  <c r="M39" i="1"/>
  <c r="K39" i="1"/>
  <c r="I43" i="1"/>
  <c r="K43" i="1"/>
  <c r="M43" i="1"/>
  <c r="K36" i="1"/>
  <c r="I36" i="1"/>
  <c r="M36" i="1"/>
  <c r="K40" i="1"/>
  <c r="M40" i="1"/>
  <c r="I40" i="1"/>
  <c r="I42" i="1"/>
  <c r="M42" i="1"/>
  <c r="K42" i="1"/>
  <c r="M60" i="1"/>
  <c r="I60" i="1"/>
  <c r="K60" i="1"/>
  <c r="K58" i="1"/>
  <c r="K57" i="1" s="1"/>
  <c r="M58" i="1"/>
  <c r="M57" i="1" s="1"/>
  <c r="I58" i="1"/>
  <c r="I57" i="1" s="1"/>
  <c r="F59" i="1"/>
  <c r="F57" i="1"/>
  <c r="M54" i="1"/>
  <c r="K54" i="1"/>
  <c r="I54" i="1"/>
  <c r="F44" i="1"/>
  <c r="G44" i="1" s="1"/>
  <c r="N69" i="1"/>
  <c r="I16" i="1"/>
  <c r="I45" i="1" l="1"/>
  <c r="I44" i="1" s="1"/>
  <c r="K45" i="1"/>
  <c r="K44" i="1" s="1"/>
  <c r="M45" i="1"/>
  <c r="M44" i="1" s="1"/>
  <c r="I37" i="1"/>
  <c r="I34" i="1" s="1"/>
  <c r="K37" i="1"/>
  <c r="K34" i="1" s="1"/>
  <c r="M34" i="1"/>
  <c r="K59" i="1"/>
  <c r="I59" i="1"/>
  <c r="M59" i="1"/>
  <c r="G69" i="1"/>
  <c r="F69" i="1"/>
  <c r="U12" i="1" l="1"/>
  <c r="U11" i="1"/>
  <c r="M69" i="1"/>
  <c r="I69" i="1"/>
  <c r="K69" i="1"/>
  <c r="W12" i="1"/>
  <c r="W11" i="1"/>
  <c r="V12" i="1"/>
  <c r="V11" i="1"/>
</calcChain>
</file>

<file path=xl/sharedStrings.xml><?xml version="1.0" encoding="utf-8"?>
<sst xmlns="http://schemas.openxmlformats.org/spreadsheetml/2006/main" count="136" uniqueCount="127">
  <si>
    <t>Schema Darstellung Kostenübersicht</t>
  </si>
  <si>
    <t>gemäß DIN 276: 2018-12</t>
  </si>
  <si>
    <t>Datum:</t>
  </si>
  <si>
    <t>Straße und Hausnummer</t>
  </si>
  <si>
    <t>PLZ</t>
  </si>
  <si>
    <t>Name</t>
  </si>
  <si>
    <t>PLZ / Ort</t>
  </si>
  <si>
    <t>Telefon</t>
  </si>
  <si>
    <t>Gebäudedaten:</t>
  </si>
  <si>
    <t>Gesamt
Wohnen</t>
  </si>
  <si>
    <t>Wohnen
EOF</t>
  </si>
  <si>
    <t>Wohnen
MM</t>
  </si>
  <si>
    <t>Wohnen
frei­finanziert / KMB</t>
  </si>
  <si>
    <t>Gesamt
Nicht-Wohnen</t>
  </si>
  <si>
    <t>Kennwerte geförderte Wohnungen in EUR/ m² Wfl.:</t>
  </si>
  <si>
    <t>GF in m²</t>
  </si>
  <si>
    <t>Anzahl WE</t>
  </si>
  <si>
    <t>Wohnfläche, resp. NUF+VF nach DIN 277 in m²</t>
  </si>
  <si>
    <t>Tiefgaragenstellplätze (Anzahl)</t>
  </si>
  <si>
    <t>Energiestandard:</t>
  </si>
  <si>
    <t>Fahrradstellplätze in Fahrradgaragen (Anzahl)</t>
  </si>
  <si>
    <t>Mit / ohne Fernwärme</t>
  </si>
  <si>
    <t>Kostenschätzung, Kostenberechnung oder Kostenfeststellung</t>
  </si>
  <si>
    <t>KfW Effizienzhaus</t>
  </si>
  <si>
    <t>Kostenübersicht/ Kostenwerte Brutto einschl. Mehrwertsteuer</t>
  </si>
  <si>
    <t>Kostenstand :</t>
  </si>
  <si>
    <t>Kosten
Fahrrad-garage
Gesamt</t>
  </si>
  <si>
    <t>Kosten
Fahrrad-garage
EOF</t>
  </si>
  <si>
    <t>Grundstück</t>
  </si>
  <si>
    <t>Grundstückswert</t>
  </si>
  <si>
    <t>Grundstücksnebenkosten</t>
  </si>
  <si>
    <t>KG 100 und 200:</t>
  </si>
  <si>
    <t>Vorbereitende Maßnahmen</t>
  </si>
  <si>
    <t>Die Kosten der TG/ FaG sind den einzelnen</t>
  </si>
  <si>
    <t>221-226</t>
  </si>
  <si>
    <t>Baukostenzuschüsse Sparten</t>
  </si>
  <si>
    <t>Nutzungen zu zu ordnen.</t>
  </si>
  <si>
    <t>Verkehrserschließung</t>
  </si>
  <si>
    <t>Nichtöffentliche Erschließung</t>
  </si>
  <si>
    <t>Ausgleichsmaßnahmen-/ abgaben</t>
  </si>
  <si>
    <t>Bauwerk – Baukonstruktion</t>
  </si>
  <si>
    <t>Baugrube/ erdbau</t>
  </si>
  <si>
    <t>Gründung, Unterbau</t>
  </si>
  <si>
    <t>Außenwände/ Vertikale Baukonstr.</t>
  </si>
  <si>
    <t>Innenwände/ Vertikale Baukonstr.</t>
  </si>
  <si>
    <t>Decken/ Horizontale Baukonstr.</t>
  </si>
  <si>
    <t>Dächer</t>
  </si>
  <si>
    <t>Infrastrukturanlagen</t>
  </si>
  <si>
    <t>Baukonstruktive Einbauten</t>
  </si>
  <si>
    <t>Sonstige Maßnahmen f. Baukonstr.</t>
  </si>
  <si>
    <t>Bauwerk – Technische Anlagen</t>
  </si>
  <si>
    <t>Abwasser-, Wasser-, Gasanlagen</t>
  </si>
  <si>
    <t>Wärmeversorgungsanlagen</t>
  </si>
  <si>
    <t>Raumlufttechnische Anlagen</t>
  </si>
  <si>
    <t>Elektrische Anlagen</t>
  </si>
  <si>
    <t>Kommunikations-/, Sicherheitsanl.</t>
  </si>
  <si>
    <t>Förderanlagen</t>
  </si>
  <si>
    <t>Nutzungssp./ Verfahrenstechn. Anl.</t>
  </si>
  <si>
    <t>Gabäude-/ Anlagenautomamation</t>
  </si>
  <si>
    <t>Sonstige Maßnahmen f. techn. Anl.</t>
  </si>
  <si>
    <t>Außenanlagen und Freiflächen</t>
  </si>
  <si>
    <t>500 ohne
534</t>
  </si>
  <si>
    <t>Landschaftsbauarbeiten</t>
  </si>
  <si>
    <t>Stellplätze (oberirdisch)</t>
  </si>
  <si>
    <t>KG 500 bis 800:</t>
  </si>
  <si>
    <t>Ausstattung und Kunstwerke</t>
  </si>
  <si>
    <t>Baunebenkosten</t>
  </si>
  <si>
    <t>Bauherrenaufgaben</t>
  </si>
  <si>
    <t>Objekt- und Fachplanung
(ohne KG 743 bis 749)</t>
  </si>
  <si>
    <t>743+749</t>
  </si>
  <si>
    <t>Fachplanungen                         (ohne KG 741 +742)</t>
  </si>
  <si>
    <t>760+790</t>
  </si>
  <si>
    <t>Allg. / sonstige Baunebenkosten</t>
  </si>
  <si>
    <t>Prüfungen, Genehmig., Abnahmen</t>
  </si>
  <si>
    <t>Finanzierung</t>
  </si>
  <si>
    <t>Finanzierungskosten/ -nebenkosten</t>
  </si>
  <si>
    <t>Fremdkapitalzinsen</t>
  </si>
  <si>
    <t>840+890</t>
  </si>
  <si>
    <t>Finanzierungskosten, Sonstiges</t>
  </si>
  <si>
    <t>Gesamtkosten KG 100-800</t>
  </si>
  <si>
    <r>
      <t>Wohnungen energetischer Standard
H'</t>
    </r>
    <r>
      <rPr>
        <sz val="6"/>
        <color theme="1"/>
        <rFont val="Arial"/>
        <family val="2"/>
      </rPr>
      <t>T</t>
    </r>
    <r>
      <rPr>
        <sz val="8"/>
        <color theme="1"/>
        <rFont val="Arial1"/>
      </rPr>
      <t xml:space="preserve"> max. 85% des Refenzgebäudes
Nach EnEV</t>
    </r>
  </si>
  <si>
    <t>mit/ ohne Fernwärme</t>
  </si>
  <si>
    <t>Bauherr*in / Eigentümer*in:</t>
  </si>
  <si>
    <t>Keine (Kosten-) Angabe erforderlich</t>
  </si>
  <si>
    <t>(1)</t>
  </si>
  <si>
    <t>Zeile ausfüllen, wenn auch „Nicht-Wohnen“ enthalten ist, nach Rücksprache mit der Bewilligungsstelle</t>
  </si>
  <si>
    <t>Anteil der Wohnfläche in %</t>
  </si>
  <si>
    <t>Freifläche in m²</t>
  </si>
  <si>
    <t>Gesamt gefördertes
Wohnen</t>
  </si>
  <si>
    <t>Kosten
Fahrrad-garage
MM</t>
  </si>
  <si>
    <t>Reine Baukosten (KG 300+400, mit SoKo / ohne TG/ ohne FaG)</t>
  </si>
  <si>
    <t>Standardbaukosten (KG 300+400, ohne SoKo / ohne TG/ ohne FaG)</t>
  </si>
  <si>
    <t>(2)</t>
  </si>
  <si>
    <t>Falls Sonderkosten vorhanden sind, die sind separat kurz textlich zu begründen</t>
  </si>
  <si>
    <t>(3)</t>
  </si>
  <si>
    <t>Wenn die Baustandards für alle Wohnbauarten/ Förderquoten über die KG 200-700 identisch sind, werden die Kosten automatisch anteilig nach Wohnfläche oder umbautem Raum berechnet. Die Formeln sind bereits in der Tabelle hinterlegt.</t>
  </si>
  <si>
    <t>Wohnen
Freifinanziert / KMB</t>
  </si>
  <si>
    <t>3150 €/m² Wfl.</t>
  </si>
  <si>
    <t>€/Tiefgaragenstellplatz (KG 300+400)</t>
  </si>
  <si>
    <t>€/Fahrradstellplatz (KG 300+400)</t>
  </si>
  <si>
    <r>
      <t>umbauter Raum in m³</t>
    </r>
    <r>
      <rPr>
        <vertAlign val="superscript"/>
        <sz val="8"/>
        <color theme="1"/>
        <rFont val="Arial"/>
        <family val="2"/>
      </rPr>
      <t>(4)</t>
    </r>
  </si>
  <si>
    <t>(4)</t>
  </si>
  <si>
    <t>Falls die Baustandards der Förderquoten sich unterscheiden sollten, sind die Formeln in der Spalten zu löschen und die Kosten pro Wohnbauart/ Förderantrag einzeln und händisch in der Spalten anzugeben.</t>
  </si>
  <si>
    <t>Herrichten und Erschließen</t>
  </si>
  <si>
    <r>
      <t>Anteil der umbauter Raum in %</t>
    </r>
    <r>
      <rPr>
        <vertAlign val="superscript"/>
        <sz val="8"/>
        <rFont val="Arial"/>
        <family val="2"/>
      </rPr>
      <t>(1)</t>
    </r>
  </si>
  <si>
    <t>Kosten TG KfZ
Gesamt</t>
  </si>
  <si>
    <t>Kosten TG KfZ
Wohnen EOF</t>
  </si>
  <si>
    <t>Kosten TG KfZ Wohnen MM</t>
  </si>
  <si>
    <r>
      <rPr>
        <b/>
        <sz val="8"/>
        <rFont val="Arial"/>
        <family val="2"/>
      </rPr>
      <t xml:space="preserve">Gesamt
Wohnen und
Nicht-Wohnen
</t>
    </r>
    <r>
      <rPr>
        <sz val="8"/>
        <rFont val="Arial"/>
        <family val="2"/>
      </rPr>
      <t>inkl. TG, inkl FaG, inkl SoKo</t>
    </r>
  </si>
  <si>
    <r>
      <rPr>
        <b/>
        <sz val="8"/>
        <rFont val="Arial"/>
        <family val="2"/>
      </rPr>
      <t>Sonderkosten   Gesamt</t>
    </r>
    <r>
      <rPr>
        <b/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 für KG 300 und 400</t>
    </r>
  </si>
  <si>
    <r>
      <rPr>
        <b/>
        <sz val="8"/>
        <rFont val="Arial"/>
        <family val="2"/>
      </rPr>
      <t>Kosten Wohnen Gesamt</t>
    </r>
    <r>
      <rPr>
        <sz val="8"/>
        <rFont val="Arial"/>
        <family val="2"/>
      </rPr>
      <t xml:space="preserve">
für KG 300 und 400: ohne TG, ohne FaG, inkl SoKo</t>
    </r>
  </si>
  <si>
    <r>
      <rPr>
        <b/>
        <sz val="8"/>
        <rFont val="Arial"/>
        <family val="2"/>
      </rPr>
      <t>Sonderkosten  Wohnen</t>
    </r>
    <r>
      <rPr>
        <b/>
        <vertAlign val="superscript"/>
        <sz val="8"/>
        <rFont val="Arial"/>
        <family val="2"/>
      </rPr>
      <t>(2)</t>
    </r>
    <r>
      <rPr>
        <sz val="8"/>
        <rFont val="Arial"/>
        <family val="2"/>
      </rPr>
      <t xml:space="preserve">
für KG 300 und 400</t>
    </r>
  </si>
  <si>
    <r>
      <rPr>
        <b/>
        <sz val="8"/>
        <rFont val="Arial"/>
        <family val="2"/>
      </rPr>
      <t xml:space="preserve">Kosten EOF </t>
    </r>
    <r>
      <rPr>
        <b/>
        <vertAlign val="superscript"/>
        <sz val="8"/>
        <rFont val="Arial"/>
        <family val="2"/>
      </rPr>
      <t>(3)</t>
    </r>
    <r>
      <rPr>
        <sz val="8"/>
        <rFont val="Arial"/>
        <family val="2"/>
      </rPr>
      <t xml:space="preserve">
für KG 300 und 400: ohne TG,
ohne FaG,
ohne SoKo</t>
    </r>
  </si>
  <si>
    <r>
      <rPr>
        <b/>
        <sz val="8"/>
        <rFont val="Arial"/>
        <family val="2"/>
      </rPr>
      <t>Sonderkosten EOF</t>
    </r>
    <r>
      <rPr>
        <b/>
        <vertAlign val="superscript"/>
        <sz val="8"/>
        <rFont val="Arial"/>
        <family val="2"/>
      </rPr>
      <t xml:space="preserve">(2)(3) 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 xml:space="preserve">                     für KG 300 und 400</t>
    </r>
  </si>
  <si>
    <r>
      <rPr>
        <b/>
        <sz val="8"/>
        <rFont val="Arial"/>
        <family val="2"/>
      </rPr>
      <t>Kosten MM</t>
    </r>
    <r>
      <rPr>
        <b/>
        <vertAlign val="superscript"/>
        <sz val="8"/>
        <rFont val="Arial"/>
        <family val="2"/>
      </rPr>
      <t>(3)</t>
    </r>
    <r>
      <rPr>
        <sz val="8"/>
        <rFont val="Arial"/>
        <family val="2"/>
      </rPr>
      <t xml:space="preserve">
für KG 300 und 400: ohne TG,
ohne FaG,
ohne SoKo</t>
    </r>
  </si>
  <si>
    <r>
      <rPr>
        <b/>
        <sz val="8"/>
        <rFont val="Arial"/>
        <family val="2"/>
      </rPr>
      <t>Sonderkosten MM</t>
    </r>
    <r>
      <rPr>
        <b/>
        <vertAlign val="superscript"/>
        <sz val="8"/>
        <rFont val="Arial"/>
        <family val="2"/>
      </rPr>
      <t xml:space="preserve">(2)(3)  </t>
    </r>
    <r>
      <rPr>
        <b/>
        <sz val="8"/>
        <rFont val="Arial"/>
        <family val="2"/>
      </rPr>
      <t xml:space="preserve">     </t>
    </r>
    <r>
      <rPr>
        <sz val="8"/>
        <rFont val="Arial"/>
        <family val="2"/>
      </rPr>
      <t xml:space="preserve">                  für KG 300 und 400</t>
    </r>
  </si>
  <si>
    <r>
      <rPr>
        <b/>
        <sz val="8"/>
        <rFont val="Arial"/>
        <family val="2"/>
      </rPr>
      <t>Kosten
Freifinanziert / KMB</t>
    </r>
    <r>
      <rPr>
        <b/>
        <vertAlign val="superscript"/>
        <sz val="8"/>
        <rFont val="Arial"/>
        <family val="2"/>
      </rPr>
      <t>(3)</t>
    </r>
    <r>
      <rPr>
        <b/>
        <sz val="8"/>
        <rFont val="Arial"/>
        <family val="2"/>
      </rPr>
      <t xml:space="preserve">
</t>
    </r>
    <r>
      <rPr>
        <sz val="8"/>
        <rFont val="Arial"/>
        <family val="2"/>
      </rPr>
      <t>für KG 300 und 400: ohne TG,
ohne FaG,
ohne SoKo</t>
    </r>
  </si>
  <si>
    <r>
      <rPr>
        <b/>
        <sz val="8"/>
        <rFont val="Arial"/>
        <family val="2"/>
      </rPr>
      <t>Sonderkosten Nicht-Wohnen</t>
    </r>
    <r>
      <rPr>
        <b/>
        <vertAlign val="superscript"/>
        <sz val="8"/>
        <rFont val="Arial"/>
        <family val="2"/>
      </rPr>
      <t>(2)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 xml:space="preserve">                       für KG 300 und 400</t>
    </r>
  </si>
  <si>
    <t>Stadtbezirk</t>
  </si>
  <si>
    <t>Bauvorhaben</t>
  </si>
  <si>
    <t>730+741+742</t>
  </si>
  <si>
    <t>Tabelle Stand 22.10.2025</t>
  </si>
  <si>
    <t xml:space="preserve">Gesamt
Wohnen ,
wohnbez. NUF,
Nicht-Wohnen,
</t>
  </si>
  <si>
    <t>Gesamt
wohnbezogene Nutzung z.B. GemRaum, Kiwa</t>
  </si>
  <si>
    <r>
      <rPr>
        <b/>
        <sz val="8"/>
        <rFont val="Arial"/>
        <family val="2"/>
      </rPr>
      <t xml:space="preserve">Kosten Wohnen
Gesamt 
</t>
    </r>
    <r>
      <rPr>
        <sz val="8"/>
        <rFont val="Arial"/>
        <family val="2"/>
      </rPr>
      <t>inkl. Kosten Gemeinschaftsräume, TG, FaG, SoKo</t>
    </r>
  </si>
  <si>
    <r>
      <rPr>
        <b/>
        <sz val="8"/>
        <rFont val="Arial"/>
        <family val="2"/>
      </rPr>
      <t xml:space="preserve">Kosten Gesamt
Nicht-Wohnen </t>
    </r>
    <r>
      <rPr>
        <sz val="8"/>
        <rFont val="Arial"/>
        <family val="2"/>
      </rPr>
      <t xml:space="preserve"> z.B. Kita, Gewerbe, inkl. TG, inkl. FaG, für KG 300 und 400: inkl SoKo</t>
    </r>
  </si>
  <si>
    <t>Kostenobergrenze laut geltendem Infoblatt (Standardbaukosten)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</si>
</sst>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#,##0.00&quot; &quot;[$€-407];[Red]&quot;-&quot;#,##0.00&quot; &quot;[$€-407]"/>
    <numFmt numFmtId="165" formatCode="#,##0.00\ &quot;€&quot;"/>
    <numFmt numFmtId="166" formatCode="#,##0.00\ &quot;€/m² Wfl.&quot;"/>
    <numFmt numFmtId="167" formatCode="#,##0\ &quot;€&quot;"/>
    <numFmt numFmtId="168" formatCode="#,##0\ &quot;m²&quot;"/>
    <numFmt numFmtId="169" formatCode="[$-F400]h:mm:ss\ AM/PM"/>
  </numFmts>
  <fonts count="30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4"/>
      <color theme="1"/>
      <name val="Arial1"/>
    </font>
    <font>
      <sz val="10"/>
      <color theme="1"/>
      <name val="Arial1"/>
    </font>
    <font>
      <sz val="8"/>
      <color theme="1"/>
      <name val="Arial1"/>
    </font>
    <font>
      <sz val="8"/>
      <color theme="1"/>
      <name val="Arial"/>
      <family val="2"/>
    </font>
    <font>
      <b/>
      <sz val="10"/>
      <color theme="1"/>
      <name val="Arial1"/>
    </font>
    <font>
      <b/>
      <sz val="8"/>
      <color theme="1"/>
      <name val="Arial1"/>
    </font>
    <font>
      <b/>
      <sz val="11"/>
      <color theme="1"/>
      <name val="Arial1"/>
    </font>
    <font>
      <b/>
      <sz val="11"/>
      <color rgb="FFCE181E"/>
      <name val="Arial1"/>
    </font>
    <font>
      <sz val="6"/>
      <color theme="1"/>
      <name val="Arial"/>
      <family val="2"/>
    </font>
    <font>
      <b/>
      <sz val="8"/>
      <color theme="1"/>
      <name val="Arial"/>
      <family val="2"/>
    </font>
    <font>
      <b/>
      <vertAlign val="superscript"/>
      <sz val="11"/>
      <color theme="1"/>
      <name val="Arial1"/>
    </font>
    <font>
      <sz val="11"/>
      <color theme="1"/>
      <name val="Arial1"/>
    </font>
    <font>
      <b/>
      <vertAlign val="superscript"/>
      <sz val="11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8"/>
      <name val="Arial1"/>
    </font>
    <font>
      <b/>
      <sz val="11"/>
      <name val="Arial"/>
      <family val="2"/>
    </font>
    <font>
      <vertAlign val="superscript"/>
      <sz val="8"/>
      <color theme="1"/>
      <name val="Arial"/>
      <family val="2"/>
    </font>
    <font>
      <b/>
      <vertAlign val="superscript"/>
      <sz val="8"/>
      <name val="Arial"/>
      <family val="2"/>
    </font>
    <font>
      <vertAlign val="superscript"/>
      <sz val="8"/>
      <name val="Arial"/>
      <family val="2"/>
    </font>
    <font>
      <b/>
      <sz val="11"/>
      <name val="Arial1"/>
    </font>
    <font>
      <b/>
      <sz val="9"/>
      <color theme="1"/>
      <name val="Arial1"/>
    </font>
    <font>
      <b/>
      <sz val="9"/>
      <color theme="1"/>
      <name val="Arial"/>
      <family val="2"/>
    </font>
    <font>
      <b/>
      <sz val="8"/>
      <name val="Arial1"/>
    </font>
  </fonts>
  <fills count="20">
    <fill>
      <patternFill patternType="none"/>
    </fill>
    <fill>
      <patternFill patternType="gray125"/>
    </fill>
    <fill>
      <patternFill patternType="solid">
        <fgColor rgb="FFEBE9E9"/>
        <bgColor rgb="FFEBE9E9"/>
      </patternFill>
    </fill>
    <fill>
      <patternFill patternType="solid">
        <fgColor rgb="FF9F9D9D"/>
        <bgColor rgb="FF9F9D9D"/>
      </patternFill>
    </fill>
    <fill>
      <patternFill patternType="solid">
        <fgColor rgb="FFDBDBDB"/>
        <bgColor rgb="FFDBDBDB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rgb="FF9F9D9D"/>
      </patternFill>
    </fill>
    <fill>
      <patternFill patternType="solid">
        <fgColor theme="8" tint="0.79998168889431442"/>
        <bgColor rgb="FF9F9D9D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485"/>
        <bgColor rgb="FFDBDBDB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rgb="FFDBDBDB"/>
      </patternFill>
    </fill>
    <fill>
      <patternFill patternType="solid">
        <fgColor theme="6" tint="0.59999389629810485"/>
        <bgColor rgb="FF9F9D9D"/>
      </patternFill>
    </fill>
    <fill>
      <patternFill patternType="solid">
        <fgColor theme="0" tint="-0.34998626667073579"/>
        <bgColor rgb="FFDBDBDB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/>
        <bgColor rgb="FFDBDBDB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EBE9E9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7">
    <xf numFmtId="0" fontId="0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4" fontId="3" fillId="0" borderId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157">
    <xf numFmtId="0" fontId="0" fillId="0" borderId="0" xfId="0"/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/>
    <xf numFmtId="0" fontId="1" fillId="0" borderId="1" xfId="0" applyFont="1" applyBorder="1"/>
    <xf numFmtId="0" fontId="7" fillId="0" borderId="2" xfId="0" applyFont="1" applyBorder="1"/>
    <xf numFmtId="0" fontId="0" fillId="0" borderId="2" xfId="0" applyBorder="1"/>
    <xf numFmtId="0" fontId="7" fillId="0" borderId="1" xfId="0" applyFont="1" applyBorder="1"/>
    <xf numFmtId="0" fontId="0" fillId="0" borderId="0" xfId="0" applyAlignment="1">
      <alignment horizontal="left" vertical="top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0" fillId="0" borderId="4" xfId="0" applyBorder="1"/>
    <xf numFmtId="0" fontId="0" fillId="0" borderId="3" xfId="0" applyBorder="1" applyAlignment="1">
      <alignment horizontal="left"/>
    </xf>
    <xf numFmtId="0" fontId="7" fillId="0" borderId="5" xfId="0" applyFont="1" applyFill="1" applyBorder="1" applyAlignment="1">
      <alignment vertical="top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>
      <alignment vertical="top" wrapText="1"/>
    </xf>
    <xf numFmtId="0" fontId="7" fillId="0" borderId="6" xfId="0" applyFont="1" applyFill="1" applyBorder="1" applyAlignment="1">
      <alignment vertical="top" wrapText="1"/>
    </xf>
    <xf numFmtId="0" fontId="7" fillId="0" borderId="3" xfId="0" applyFont="1" applyBorder="1" applyAlignment="1">
      <alignment horizontal="left"/>
    </xf>
    <xf numFmtId="0" fontId="0" fillId="0" borderId="5" xfId="0" applyBorder="1"/>
    <xf numFmtId="0" fontId="0" fillId="0" borderId="0" xfId="0" applyFill="1"/>
    <xf numFmtId="0" fontId="1" fillId="0" borderId="0" xfId="0" applyFont="1"/>
    <xf numFmtId="0" fontId="13" fillId="0" borderId="3" xfId="0" applyFont="1" applyBorder="1" applyAlignment="1">
      <alignment horizontal="left" wrapText="1"/>
    </xf>
    <xf numFmtId="0" fontId="13" fillId="0" borderId="3" xfId="0" applyFont="1" applyBorder="1" applyAlignment="1">
      <alignment wrapText="1"/>
    </xf>
    <xf numFmtId="0" fontId="1" fillId="0" borderId="0" xfId="0" applyFont="1" applyFill="1"/>
    <xf numFmtId="0" fontId="13" fillId="4" borderId="10" xfId="0" applyFont="1" applyFill="1" applyBorder="1" applyAlignment="1">
      <alignment horizontal="left"/>
    </xf>
    <xf numFmtId="0" fontId="13" fillId="4" borderId="10" xfId="0" applyFont="1" applyFill="1" applyBorder="1"/>
    <xf numFmtId="0" fontId="7" fillId="0" borderId="10" xfId="0" applyFont="1" applyBorder="1" applyAlignment="1">
      <alignment horizontal="left"/>
    </xf>
    <xf numFmtId="0" fontId="7" fillId="0" borderId="10" xfId="0" applyFont="1" applyBorder="1"/>
    <xf numFmtId="0" fontId="7" fillId="0" borderId="10" xfId="0" applyFont="1" applyFill="1" applyBorder="1"/>
    <xf numFmtId="0" fontId="7" fillId="0" borderId="10" xfId="0" applyFont="1" applyFill="1" applyBorder="1" applyAlignment="1">
      <alignment wrapText="1"/>
    </xf>
    <xf numFmtId="0" fontId="6" fillId="0" borderId="3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0" fillId="0" borderId="0" xfId="0" applyFill="1" applyBorder="1"/>
    <xf numFmtId="3" fontId="0" fillId="3" borderId="1" xfId="0" applyNumberFormat="1" applyFill="1" applyBorder="1"/>
    <xf numFmtId="0" fontId="7" fillId="0" borderId="0" xfId="0" applyFont="1" applyBorder="1" applyAlignment="1">
      <alignment horizontal="left"/>
    </xf>
    <xf numFmtId="0" fontId="15" fillId="0" borderId="0" xfId="0" applyFont="1" applyAlignment="1">
      <alignment horizontal="left"/>
    </xf>
    <xf numFmtId="49" fontId="14" fillId="0" borderId="0" xfId="0" applyNumberFormat="1" applyFont="1" applyAlignment="1">
      <alignment horizontal="right"/>
    </xf>
    <xf numFmtId="0" fontId="0" fillId="9" borderId="0" xfId="0" applyFill="1"/>
    <xf numFmtId="0" fontId="8" fillId="0" borderId="0" xfId="0" applyFont="1" applyAlignment="1">
      <alignment horizontal="left"/>
    </xf>
    <xf numFmtId="0" fontId="7" fillId="0" borderId="0" xfId="0" applyFont="1" applyFill="1" applyBorder="1" applyAlignment="1">
      <alignment vertical="top" wrapText="1"/>
    </xf>
    <xf numFmtId="49" fontId="16" fillId="0" borderId="0" xfId="0" applyNumberFormat="1" applyFont="1" applyAlignment="1">
      <alignment horizontal="right"/>
    </xf>
    <xf numFmtId="0" fontId="7" fillId="2" borderId="11" xfId="0" applyFont="1" applyFill="1" applyBorder="1" applyAlignment="1">
      <alignment vertical="top" wrapText="1"/>
    </xf>
    <xf numFmtId="165" fontId="21" fillId="5" borderId="1" xfId="5" applyNumberFormat="1" applyFont="1" applyFill="1" applyBorder="1" applyAlignment="1">
      <alignment horizontal="left"/>
    </xf>
    <xf numFmtId="0" fontId="1" fillId="9" borderId="0" xfId="0" applyFont="1" applyFill="1"/>
    <xf numFmtId="0" fontId="0" fillId="0" borderId="4" xfId="0" applyFill="1" applyBorder="1"/>
    <xf numFmtId="0" fontId="7" fillId="0" borderId="10" xfId="0" applyFont="1" applyBorder="1" applyAlignment="1">
      <alignment horizontal="left" wrapText="1"/>
    </xf>
    <xf numFmtId="0" fontId="7" fillId="9" borderId="0" xfId="0" applyFont="1" applyFill="1"/>
    <xf numFmtId="167" fontId="17" fillId="11" borderId="1" xfId="0" applyNumberFormat="1" applyFont="1" applyFill="1" applyBorder="1"/>
    <xf numFmtId="167" fontId="17" fillId="15" borderId="1" xfId="0" applyNumberFormat="1" applyFont="1" applyFill="1" applyBorder="1"/>
    <xf numFmtId="167" fontId="17" fillId="17" borderId="1" xfId="0" applyNumberFormat="1" applyFont="1" applyFill="1" applyBorder="1"/>
    <xf numFmtId="167" fontId="22" fillId="3" borderId="1" xfId="0" applyNumberFormat="1" applyFont="1" applyFill="1" applyBorder="1"/>
    <xf numFmtId="167" fontId="20" fillId="3" borderId="1" xfId="0" applyNumberFormat="1" applyFont="1" applyFill="1" applyBorder="1"/>
    <xf numFmtId="167" fontId="18" fillId="5" borderId="1" xfId="0" applyNumberFormat="1" applyFont="1" applyFill="1" applyBorder="1" applyProtection="1"/>
    <xf numFmtId="167" fontId="18" fillId="10" borderId="10" xfId="0" applyNumberFormat="1" applyFont="1" applyFill="1" applyBorder="1"/>
    <xf numFmtId="167" fontId="18" fillId="5" borderId="1" xfId="0" applyNumberFormat="1" applyFont="1" applyFill="1" applyBorder="1"/>
    <xf numFmtId="167" fontId="17" fillId="12" borderId="1" xfId="0" applyNumberFormat="1" applyFont="1" applyFill="1" applyBorder="1"/>
    <xf numFmtId="167" fontId="17" fillId="10" borderId="1" xfId="0" applyNumberFormat="1" applyFont="1" applyFill="1" applyBorder="1"/>
    <xf numFmtId="167" fontId="18" fillId="5" borderId="10" xfId="0" applyNumberFormat="1" applyFont="1" applyFill="1" applyBorder="1"/>
    <xf numFmtId="167" fontId="17" fillId="11" borderId="1" xfId="0" applyNumberFormat="1" applyFont="1" applyFill="1" applyBorder="1" applyAlignment="1">
      <alignment horizontal="center"/>
    </xf>
    <xf numFmtId="167" fontId="18" fillId="8" borderId="1" xfId="0" applyNumberFormat="1" applyFont="1" applyFill="1" applyBorder="1"/>
    <xf numFmtId="167" fontId="17" fillId="16" borderId="1" xfId="0" applyNumberFormat="1" applyFont="1" applyFill="1" applyBorder="1"/>
    <xf numFmtId="167" fontId="18" fillId="10" borderId="1" xfId="0" applyNumberFormat="1" applyFont="1" applyFill="1" applyBorder="1"/>
    <xf numFmtId="167" fontId="17" fillId="10" borderId="10" xfId="0" applyNumberFormat="1" applyFont="1" applyFill="1" applyBorder="1"/>
    <xf numFmtId="168" fontId="18" fillId="5" borderId="1" xfId="0" applyNumberFormat="1" applyFont="1" applyFill="1" applyBorder="1"/>
    <xf numFmtId="168" fontId="18" fillId="3" borderId="1" xfId="0" applyNumberFormat="1" applyFont="1" applyFill="1" applyBorder="1"/>
    <xf numFmtId="168" fontId="18" fillId="10" borderId="1" xfId="0" applyNumberFormat="1" applyFont="1" applyFill="1" applyBorder="1"/>
    <xf numFmtId="168" fontId="18" fillId="3" borderId="11" xfId="0" applyNumberFormat="1" applyFont="1" applyFill="1" applyBorder="1"/>
    <xf numFmtId="1" fontId="18" fillId="5" borderId="1" xfId="0" applyNumberFormat="1" applyFont="1" applyFill="1" applyBorder="1"/>
    <xf numFmtId="10" fontId="18" fillId="5" borderId="1" xfId="0" applyNumberFormat="1" applyFont="1" applyFill="1" applyBorder="1"/>
    <xf numFmtId="10" fontId="18" fillId="5" borderId="3" xfId="0" applyNumberFormat="1" applyFont="1" applyFill="1" applyBorder="1"/>
    <xf numFmtId="10" fontId="18" fillId="8" borderId="1" xfId="0" applyNumberFormat="1" applyFont="1" applyFill="1" applyBorder="1"/>
    <xf numFmtId="1" fontId="18" fillId="10" borderId="1" xfId="0" applyNumberFormat="1" applyFont="1" applyFill="1" applyBorder="1"/>
    <xf numFmtId="1" fontId="18" fillId="6" borderId="1" xfId="0" applyNumberFormat="1" applyFont="1" applyFill="1" applyBorder="1"/>
    <xf numFmtId="0" fontId="18" fillId="0" borderId="10" xfId="0" applyFont="1" applyBorder="1" applyAlignment="1">
      <alignment horizontal="left"/>
    </xf>
    <xf numFmtId="0" fontId="0" fillId="0" borderId="5" xfId="0" applyFill="1" applyBorder="1"/>
    <xf numFmtId="0" fontId="18" fillId="0" borderId="3" xfId="0" applyFont="1" applyFill="1" applyBorder="1" applyAlignment="1">
      <alignment horizontal="left"/>
    </xf>
    <xf numFmtId="0" fontId="18" fillId="18" borderId="3" xfId="0" applyFont="1" applyFill="1" applyBorder="1" applyAlignment="1">
      <alignment vertical="top" wrapText="1"/>
    </xf>
    <xf numFmtId="0" fontId="18" fillId="18" borderId="11" xfId="0" applyFont="1" applyFill="1" applyBorder="1" applyAlignment="1">
      <alignment vertical="top" wrapText="1"/>
    </xf>
    <xf numFmtId="0" fontId="18" fillId="0" borderId="10" xfId="0" applyFont="1" applyFill="1" applyBorder="1"/>
    <xf numFmtId="0" fontId="18" fillId="2" borderId="1" xfId="0" applyFont="1" applyFill="1" applyBorder="1" applyAlignment="1">
      <alignment vertical="top" wrapText="1"/>
    </xf>
    <xf numFmtId="0" fontId="18" fillId="19" borderId="1" xfId="0" applyFont="1" applyFill="1" applyBorder="1" applyAlignment="1">
      <alignment vertical="top" wrapText="1"/>
    </xf>
    <xf numFmtId="0" fontId="17" fillId="19" borderId="1" xfId="0" applyFont="1" applyFill="1" applyBorder="1" applyAlignment="1">
      <alignment vertical="top" wrapText="1"/>
    </xf>
    <xf numFmtId="0" fontId="20" fillId="0" borderId="0" xfId="0" applyFont="1"/>
    <xf numFmtId="0" fontId="18" fillId="0" borderId="2" xfId="0" applyFont="1" applyBorder="1"/>
    <xf numFmtId="0" fontId="26" fillId="0" borderId="0" xfId="0" applyFont="1" applyAlignment="1">
      <alignment horizontal="left"/>
    </xf>
    <xf numFmtId="0" fontId="21" fillId="0" borderId="5" xfId="0" applyFont="1" applyBorder="1" applyAlignment="1">
      <alignment horizontal="left"/>
    </xf>
    <xf numFmtId="0" fontId="18" fillId="0" borderId="10" xfId="0" applyFont="1" applyBorder="1" applyAlignment="1">
      <alignment horizontal="left" vertical="center" wrapText="1"/>
    </xf>
    <xf numFmtId="0" fontId="18" fillId="0" borderId="10" xfId="0" applyFont="1" applyBorder="1" applyAlignment="1">
      <alignment horizontal="left" vertical="center"/>
    </xf>
    <xf numFmtId="10" fontId="18" fillId="8" borderId="11" xfId="0" applyNumberFormat="1" applyFont="1" applyFill="1" applyBorder="1"/>
    <xf numFmtId="0" fontId="18" fillId="2" borderId="11" xfId="0" applyFont="1" applyFill="1" applyBorder="1" applyAlignment="1">
      <alignment vertical="top" wrapText="1"/>
    </xf>
    <xf numFmtId="169" fontId="21" fillId="5" borderId="3" xfId="0" applyNumberFormat="1" applyFont="1" applyFill="1" applyBorder="1" applyAlignment="1">
      <alignment horizontal="left"/>
    </xf>
    <xf numFmtId="169" fontId="21" fillId="5" borderId="11" xfId="0" applyNumberFormat="1" applyFont="1" applyFill="1" applyBorder="1" applyAlignment="1">
      <alignment horizontal="left"/>
    </xf>
    <xf numFmtId="168" fontId="18" fillId="0" borderId="1" xfId="0" applyNumberFormat="1" applyFont="1" applyBorder="1" applyProtection="1">
      <protection locked="0"/>
    </xf>
    <xf numFmtId="168" fontId="18" fillId="9" borderId="1" xfId="0" applyNumberFormat="1" applyFont="1" applyFill="1" applyBorder="1" applyProtection="1">
      <protection locked="0"/>
    </xf>
    <xf numFmtId="1" fontId="18" fillId="0" borderId="1" xfId="0" applyNumberFormat="1" applyFont="1" applyBorder="1" applyProtection="1">
      <protection locked="0"/>
    </xf>
    <xf numFmtId="168" fontId="18" fillId="9" borderId="11" xfId="0" applyNumberFormat="1" applyFont="1" applyFill="1" applyBorder="1" applyProtection="1">
      <protection locked="0"/>
    </xf>
    <xf numFmtId="167" fontId="18" fillId="0" borderId="10" xfId="0" applyNumberFormat="1" applyFont="1" applyBorder="1" applyProtection="1">
      <protection locked="0"/>
    </xf>
    <xf numFmtId="167" fontId="18" fillId="9" borderId="10" xfId="0" applyNumberFormat="1" applyFont="1" applyFill="1" applyBorder="1" applyProtection="1">
      <protection locked="0"/>
    </xf>
    <xf numFmtId="167" fontId="18" fillId="9" borderId="1" xfId="0" applyNumberFormat="1" applyFont="1" applyFill="1" applyBorder="1" applyProtection="1">
      <protection locked="0"/>
    </xf>
    <xf numFmtId="167" fontId="18" fillId="13" borderId="1" xfId="0" applyNumberFormat="1" applyFont="1" applyFill="1" applyBorder="1" applyProtection="1">
      <protection locked="0"/>
    </xf>
    <xf numFmtId="167" fontId="20" fillId="7" borderId="1" xfId="0" applyNumberFormat="1" applyFont="1" applyFill="1" applyBorder="1" applyProtection="1">
      <protection locked="0"/>
    </xf>
    <xf numFmtId="167" fontId="18" fillId="7" borderId="1" xfId="0" applyNumberFormat="1" applyFont="1" applyFill="1" applyBorder="1" applyProtection="1">
      <protection locked="0"/>
    </xf>
    <xf numFmtId="168" fontId="20" fillId="0" borderId="6" xfId="0" applyNumberFormat="1" applyFont="1" applyBorder="1"/>
    <xf numFmtId="168" fontId="18" fillId="0" borderId="11" xfId="0" applyNumberFormat="1" applyFont="1" applyBorder="1" applyProtection="1">
      <protection locked="0"/>
    </xf>
    <xf numFmtId="168" fontId="20" fillId="0" borderId="0" xfId="0" applyNumberFormat="1" applyFont="1" applyBorder="1"/>
    <xf numFmtId="0" fontId="21" fillId="2" borderId="3" xfId="0" applyFont="1" applyFill="1" applyBorder="1" applyAlignment="1">
      <alignment horizontal="left"/>
    </xf>
    <xf numFmtId="0" fontId="21" fillId="2" borderId="2" xfId="0" applyFont="1" applyFill="1" applyBorder="1" applyAlignment="1">
      <alignment horizontal="left"/>
    </xf>
    <xf numFmtId="3" fontId="29" fillId="10" borderId="1" xfId="0" applyNumberFormat="1" applyFont="1" applyFill="1" applyBorder="1" applyAlignment="1">
      <alignment horizontal="left"/>
    </xf>
    <xf numFmtId="168" fontId="20" fillId="0" borderId="6" xfId="0" applyNumberFormat="1" applyFont="1" applyFill="1" applyBorder="1"/>
    <xf numFmtId="168" fontId="20" fillId="0" borderId="0" xfId="0" applyNumberFormat="1" applyFont="1" applyFill="1" applyBorder="1"/>
    <xf numFmtId="168" fontId="18" fillId="7" borderId="11" xfId="0" applyNumberFormat="1" applyFont="1" applyFill="1" applyBorder="1" applyProtection="1">
      <protection locked="0"/>
    </xf>
    <xf numFmtId="0" fontId="21" fillId="2" borderId="2" xfId="0" applyFont="1" applyFill="1" applyBorder="1" applyAlignment="1">
      <alignment horizontal="right"/>
    </xf>
    <xf numFmtId="4" fontId="20" fillId="3" borderId="3" xfId="0" applyNumberFormat="1" applyFont="1" applyFill="1" applyBorder="1"/>
    <xf numFmtId="4" fontId="20" fillId="3" borderId="11" xfId="0" applyNumberFormat="1" applyFont="1" applyFill="1" applyBorder="1"/>
    <xf numFmtId="168" fontId="20" fillId="3" borderId="11" xfId="0" applyNumberFormat="1" applyFont="1" applyFill="1" applyBorder="1"/>
    <xf numFmtId="3" fontId="21" fillId="10" borderId="1" xfId="0" applyNumberFormat="1" applyFont="1" applyFill="1" applyBorder="1" applyAlignment="1">
      <alignment horizontal="center"/>
    </xf>
    <xf numFmtId="9" fontId="17" fillId="5" borderId="11" xfId="0" applyNumberFormat="1" applyFont="1" applyFill="1" applyBorder="1"/>
    <xf numFmtId="0" fontId="20" fillId="0" borderId="0" xfId="0" applyFont="1" applyFill="1"/>
    <xf numFmtId="165" fontId="20" fillId="0" borderId="0" xfId="0" applyNumberFormat="1" applyFont="1" applyFill="1"/>
    <xf numFmtId="168" fontId="17" fillId="10" borderId="11" xfId="0" applyNumberFormat="1" applyFont="1" applyFill="1" applyBorder="1"/>
    <xf numFmtId="168" fontId="17" fillId="0" borderId="11" xfId="0" applyNumberFormat="1" applyFont="1" applyFill="1" applyBorder="1" applyProtection="1">
      <protection locked="0"/>
    </xf>
    <xf numFmtId="166" fontId="20" fillId="0" borderId="0" xfId="0" applyNumberFormat="1" applyFont="1"/>
    <xf numFmtId="0" fontId="21" fillId="0" borderId="1" xfId="0" applyFont="1" applyBorder="1" applyAlignment="1" applyProtection="1">
      <alignment horizontal="left"/>
      <protection locked="0"/>
    </xf>
    <xf numFmtId="0" fontId="20" fillId="0" borderId="0" xfId="0" applyFont="1" applyBorder="1"/>
    <xf numFmtId="0" fontId="20" fillId="0" borderId="1" xfId="0" applyFont="1" applyBorder="1"/>
    <xf numFmtId="0" fontId="20" fillId="0" borderId="2" xfId="0" applyFont="1" applyBorder="1"/>
    <xf numFmtId="0" fontId="20" fillId="0" borderId="5" xfId="0" applyFont="1" applyBorder="1"/>
    <xf numFmtId="0" fontId="20" fillId="9" borderId="0" xfId="0" applyFont="1" applyFill="1"/>
    <xf numFmtId="0" fontId="22" fillId="0" borderId="7" xfId="0" applyFont="1" applyBorder="1"/>
    <xf numFmtId="0" fontId="20" fillId="0" borderId="8" xfId="0" applyFont="1" applyBorder="1"/>
    <xf numFmtId="0" fontId="20" fillId="0" borderId="9" xfId="0" applyFont="1" applyBorder="1"/>
    <xf numFmtId="0" fontId="18" fillId="0" borderId="0" xfId="0" applyFont="1" applyFill="1" applyAlignment="1">
      <alignment vertical="center"/>
    </xf>
    <xf numFmtId="0" fontId="0" fillId="0" borderId="1" xfId="0" applyBorder="1" applyAlignment="1" applyProtection="1">
      <alignment horizontal="left" vertical="top"/>
      <protection locked="0"/>
    </xf>
    <xf numFmtId="9" fontId="18" fillId="5" borderId="1" xfId="6" applyFont="1" applyFill="1" applyBorder="1"/>
    <xf numFmtId="9" fontId="18" fillId="5" borderId="3" xfId="6" applyFont="1" applyFill="1" applyBorder="1"/>
    <xf numFmtId="168" fontId="18" fillId="5" borderId="1" xfId="0" applyNumberFormat="1" applyFont="1" applyFill="1" applyBorder="1" applyProtection="1"/>
    <xf numFmtId="49" fontId="27" fillId="0" borderId="14" xfId="0" applyNumberFormat="1" applyFont="1" applyBorder="1" applyAlignment="1">
      <alignment horizontal="left" vertical="center" wrapText="1"/>
    </xf>
    <xf numFmtId="49" fontId="27" fillId="0" borderId="7" xfId="0" applyNumberFormat="1" applyFont="1" applyBorder="1" applyAlignment="1">
      <alignment horizontal="left" vertical="center" wrapText="1"/>
    </xf>
    <xf numFmtId="0" fontId="28" fillId="0" borderId="15" xfId="0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0" fontId="28" fillId="0" borderId="9" xfId="0" applyFont="1" applyFill="1" applyBorder="1" applyAlignment="1">
      <alignment horizontal="center" vertical="center" wrapText="1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center" vertical="top"/>
      <protection locked="0"/>
    </xf>
    <xf numFmtId="0" fontId="0" fillId="0" borderId="2" xfId="0" applyBorder="1" applyAlignment="1" applyProtection="1">
      <alignment horizontal="center" vertical="top"/>
      <protection locked="0"/>
    </xf>
    <xf numFmtId="0" fontId="0" fillId="0" borderId="5" xfId="0" applyBorder="1" applyAlignment="1" applyProtection="1">
      <alignment horizontal="center" vertical="top"/>
      <protection locked="0"/>
    </xf>
    <xf numFmtId="0" fontId="0" fillId="0" borderId="1" xfId="0" applyFill="1" applyBorder="1" applyProtection="1">
      <protection locked="0"/>
    </xf>
    <xf numFmtId="0" fontId="7" fillId="0" borderId="3" xfId="0" applyFont="1" applyFill="1" applyBorder="1"/>
    <xf numFmtId="0" fontId="7" fillId="0" borderId="1" xfId="0" applyFont="1" applyFill="1" applyBorder="1"/>
    <xf numFmtId="4" fontId="17" fillId="14" borderId="12" xfId="0" applyNumberFormat="1" applyFont="1" applyFill="1" applyBorder="1" applyAlignment="1">
      <alignment horizontal="center"/>
    </xf>
    <xf numFmtId="4" fontId="17" fillId="14" borderId="13" xfId="0" applyNumberFormat="1" applyFont="1" applyFill="1" applyBorder="1" applyAlignment="1">
      <alignment horizontal="center"/>
    </xf>
    <xf numFmtId="0" fontId="0" fillId="0" borderId="3" xfId="0" applyFill="1" applyBorder="1" applyProtection="1">
      <protection locked="0"/>
    </xf>
  </cellXfs>
  <cellStyles count="7">
    <cellStyle name="Heading" xfId="1" xr:uid="{00000000-0005-0000-0000-000000000000}"/>
    <cellStyle name="Heading1" xfId="2" xr:uid="{00000000-0005-0000-0000-000001000000}"/>
    <cellStyle name="Komma" xfId="5" builtinId="3"/>
    <cellStyle name="Prozent" xfId="6" builtinId="5"/>
    <cellStyle name="Result" xfId="3" xr:uid="{00000000-0005-0000-0000-000002000000}"/>
    <cellStyle name="Result2" xfId="4" xr:uid="{00000000-0005-0000-0000-000003000000}"/>
    <cellStyle name="Standard" xfId="0" builtinId="0" customBuiltin="1"/>
  </cellStyles>
  <dxfs count="3"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1B8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84"/>
  <sheetViews>
    <sheetView showZeros="0" tabSelected="1" view="pageBreakPreview" zoomScale="85" zoomScaleNormal="100" zoomScaleSheetLayoutView="85" workbookViewId="0">
      <selection activeCell="I7" sqref="I7"/>
    </sheetView>
  </sheetViews>
  <sheetFormatPr baseColWidth="10" defaultRowHeight="13.8"/>
  <cols>
    <col min="1" max="1" width="2.59765625" customWidth="1"/>
    <col min="2" max="2" width="10.59765625" style="1" customWidth="1"/>
    <col min="3" max="3" width="21.59765625" customWidth="1"/>
    <col min="4" max="17" width="11.09765625" customWidth="1"/>
    <col min="18" max="18" width="10.59765625" customWidth="1"/>
    <col min="19" max="19" width="10.3984375" customWidth="1"/>
    <col min="20" max="20" width="10.59765625" customWidth="1"/>
    <col min="21" max="21" width="11.59765625" customWidth="1"/>
    <col min="22" max="23" width="11.69921875" customWidth="1"/>
    <col min="24" max="24" width="12" customWidth="1"/>
    <col min="25" max="25" width="14.19921875" customWidth="1"/>
    <col min="26" max="1026" width="10.59765625" customWidth="1"/>
  </cols>
  <sheetData>
    <row r="1" spans="1:26" ht="6.15" customHeight="1"/>
    <row r="2" spans="1:26" ht="17.399999999999999">
      <c r="B2" s="2" t="s">
        <v>0</v>
      </c>
      <c r="F2" s="3" t="s">
        <v>1</v>
      </c>
      <c r="G2" s="3"/>
      <c r="L2" s="4"/>
      <c r="M2" s="4"/>
      <c r="O2" s="5"/>
      <c r="S2" s="6" t="s">
        <v>2</v>
      </c>
      <c r="T2" s="151"/>
      <c r="U2" s="151"/>
      <c r="V2" s="151"/>
      <c r="W2" s="151"/>
    </row>
    <row r="3" spans="1:26" ht="12" customHeight="1">
      <c r="B3" s="5" t="s">
        <v>121</v>
      </c>
    </row>
    <row r="4" spans="1:26" ht="6.15" customHeight="1">
      <c r="B4" s="4"/>
    </row>
    <row r="5" spans="1:26" ht="12.75" customHeight="1">
      <c r="B5" s="140" t="s">
        <v>119</v>
      </c>
      <c r="C5" s="7" t="s">
        <v>3</v>
      </c>
      <c r="D5" s="8"/>
      <c r="E5" s="9" t="s">
        <v>4</v>
      </c>
      <c r="F5" s="7" t="s">
        <v>118</v>
      </c>
      <c r="G5" s="7"/>
      <c r="H5" s="8"/>
      <c r="I5" s="142" t="s">
        <v>82</v>
      </c>
      <c r="J5" s="143"/>
      <c r="K5" s="152" t="s">
        <v>5</v>
      </c>
      <c r="L5" s="152"/>
      <c r="M5" s="152"/>
      <c r="N5" s="152"/>
      <c r="O5" s="152" t="s">
        <v>3</v>
      </c>
      <c r="P5" s="152"/>
      <c r="Q5" s="152"/>
      <c r="R5" s="152"/>
      <c r="S5" s="152" t="s">
        <v>6</v>
      </c>
      <c r="T5" s="152"/>
      <c r="U5" s="152"/>
      <c r="V5" s="153" t="s">
        <v>7</v>
      </c>
      <c r="W5" s="153"/>
    </row>
    <row r="6" spans="1:26" s="10" customFormat="1" ht="31.35" customHeight="1">
      <c r="B6" s="141"/>
      <c r="C6" s="146"/>
      <c r="D6" s="147"/>
      <c r="E6" s="136"/>
      <c r="F6" s="148"/>
      <c r="G6" s="149"/>
      <c r="H6" s="150"/>
      <c r="I6" s="144"/>
      <c r="J6" s="145"/>
      <c r="K6" s="156"/>
      <c r="L6" s="156"/>
      <c r="M6" s="156"/>
      <c r="N6" s="156"/>
      <c r="O6" s="151"/>
      <c r="P6" s="151"/>
      <c r="Q6" s="151"/>
      <c r="R6" s="151"/>
      <c r="S6" s="156"/>
      <c r="T6" s="156"/>
      <c r="U6" s="156"/>
      <c r="V6" s="151"/>
      <c r="W6" s="151"/>
    </row>
    <row r="7" spans="1:26">
      <c r="B7" s="11"/>
    </row>
    <row r="8" spans="1:26">
      <c r="B8" s="12" t="s">
        <v>8</v>
      </c>
      <c r="R8" s="13"/>
      <c r="T8" s="22"/>
      <c r="U8" s="22"/>
      <c r="V8" s="22"/>
      <c r="W8" s="22"/>
    </row>
    <row r="9" spans="1:26" ht="6.15" customHeight="1">
      <c r="T9" s="22"/>
      <c r="U9" s="22"/>
      <c r="V9" s="22"/>
      <c r="W9" s="22"/>
    </row>
    <row r="10" spans="1:26" ht="44.25" customHeight="1">
      <c r="A10" s="14"/>
      <c r="B10" s="15"/>
      <c r="C10" s="16"/>
      <c r="D10" s="18" t="s">
        <v>122</v>
      </c>
      <c r="E10" s="17" t="s">
        <v>9</v>
      </c>
      <c r="F10" s="17" t="s">
        <v>10</v>
      </c>
      <c r="G10" s="17" t="s">
        <v>11</v>
      </c>
      <c r="H10" s="18" t="s">
        <v>12</v>
      </c>
      <c r="I10" s="19"/>
      <c r="J10" s="93" t="s">
        <v>123</v>
      </c>
      <c r="K10" s="43"/>
      <c r="L10" s="45" t="s">
        <v>13</v>
      </c>
      <c r="P10" s="42" t="s">
        <v>14</v>
      </c>
      <c r="T10" s="18" t="s">
        <v>88</v>
      </c>
      <c r="U10" s="80" t="s">
        <v>10</v>
      </c>
      <c r="V10" s="81" t="s">
        <v>11</v>
      </c>
      <c r="W10" s="81" t="s">
        <v>96</v>
      </c>
    </row>
    <row r="11" spans="1:26">
      <c r="A11" s="48"/>
      <c r="B11" s="20" t="s">
        <v>15</v>
      </c>
      <c r="C11" s="21"/>
      <c r="D11" s="67">
        <f>E11+J11+L11</f>
        <v>0</v>
      </c>
      <c r="E11" s="67">
        <f>SUM(F11:H11)</f>
        <v>0</v>
      </c>
      <c r="F11" s="96"/>
      <c r="G11" s="96"/>
      <c r="H11" s="96"/>
      <c r="I11" s="106"/>
      <c r="J11" s="107"/>
      <c r="K11" s="108"/>
      <c r="L11" s="107"/>
      <c r="M11" s="86"/>
      <c r="N11" s="86"/>
      <c r="O11" s="86"/>
      <c r="P11" s="109" t="s">
        <v>90</v>
      </c>
      <c r="Q11" s="110"/>
      <c r="R11" s="110"/>
      <c r="S11" s="110"/>
      <c r="T11" s="111"/>
      <c r="U11" s="94" t="str">
        <f>IFERROR((I34+I44+J34+J44)/F15,"")</f>
        <v/>
      </c>
      <c r="V11" s="95" t="str">
        <f>IFERROR((K34+K44+L34+L44)/G15,"")</f>
        <v/>
      </c>
      <c r="W11" s="95" t="str">
        <f>IFERROR((M34+M44+((H34+H44)-(J34+J44+L34+L44)))/H15,"")</f>
        <v/>
      </c>
      <c r="Y11" s="22"/>
      <c r="Z11" s="22"/>
    </row>
    <row r="12" spans="1:26">
      <c r="A12" s="48"/>
      <c r="B12" s="20" t="s">
        <v>87</v>
      </c>
      <c r="C12" s="21"/>
      <c r="D12" s="96"/>
      <c r="E12" s="97"/>
      <c r="F12" s="68"/>
      <c r="G12" s="68"/>
      <c r="H12" s="68"/>
      <c r="I12" s="112"/>
      <c r="J12" s="99"/>
      <c r="K12" s="113"/>
      <c r="L12" s="99"/>
      <c r="M12" s="86"/>
      <c r="N12" s="86"/>
      <c r="O12" s="86"/>
      <c r="P12" s="109" t="s">
        <v>91</v>
      </c>
      <c r="Q12" s="110"/>
      <c r="R12" s="110"/>
      <c r="S12" s="110"/>
      <c r="T12" s="111"/>
      <c r="U12" s="94" t="str">
        <f>IFERROR((I34+I44)/F15,"")</f>
        <v/>
      </c>
      <c r="V12" s="95" t="str">
        <f>IFERROR((K34+K44)/G15,"")</f>
        <v/>
      </c>
      <c r="W12" s="95" t="str">
        <f>IFERROR((M34+M44)/H15,"")</f>
        <v/>
      </c>
      <c r="Y12" s="22"/>
      <c r="Z12" s="22"/>
    </row>
    <row r="13" spans="1:26">
      <c r="A13" s="48"/>
      <c r="B13" s="20" t="s">
        <v>100</v>
      </c>
      <c r="C13" s="21"/>
      <c r="D13" s="67">
        <f>E13+J13+L13</f>
        <v>0</v>
      </c>
      <c r="E13" s="96"/>
      <c r="F13" s="68"/>
      <c r="G13" s="68"/>
      <c r="H13" s="68"/>
      <c r="I13" s="112"/>
      <c r="J13" s="114"/>
      <c r="K13" s="113"/>
      <c r="L13" s="114"/>
      <c r="M13" s="86"/>
      <c r="N13" s="86"/>
      <c r="O13" s="86"/>
      <c r="P13" s="109" t="s">
        <v>98</v>
      </c>
      <c r="Q13" s="110"/>
      <c r="R13" s="110"/>
      <c r="S13" s="115"/>
      <c r="T13" s="46" t="str">
        <f>IFERROR(((S34+S44+T34+T44)/(F18+G18)),"")</f>
        <v/>
      </c>
      <c r="U13" s="116"/>
      <c r="V13" s="117"/>
      <c r="W13" s="117"/>
      <c r="Y13" s="22"/>
      <c r="Z13" s="22"/>
    </row>
    <row r="14" spans="1:26">
      <c r="A14" s="48"/>
      <c r="B14" s="20" t="s">
        <v>16</v>
      </c>
      <c r="C14" s="21"/>
      <c r="D14" s="69"/>
      <c r="E14" s="71">
        <f>F14+G14+H14</f>
        <v>0</v>
      </c>
      <c r="F14" s="98"/>
      <c r="G14" s="98"/>
      <c r="H14" s="98"/>
      <c r="I14" s="106"/>
      <c r="J14" s="118"/>
      <c r="K14" s="108"/>
      <c r="L14" s="118"/>
      <c r="M14" s="86"/>
      <c r="N14" s="86"/>
      <c r="O14" s="86"/>
      <c r="P14" s="109" t="s">
        <v>99</v>
      </c>
      <c r="Q14" s="110"/>
      <c r="R14" s="110"/>
      <c r="S14" s="110"/>
      <c r="T14" s="46" t="str">
        <f>IFERROR(((V34+V44+W34+W44)/(F19+G19)),"")</f>
        <v/>
      </c>
      <c r="U14" s="116"/>
      <c r="V14" s="117"/>
      <c r="W14" s="117"/>
      <c r="Y14" s="22"/>
      <c r="Z14" s="22"/>
    </row>
    <row r="15" spans="1:26">
      <c r="A15" s="48"/>
      <c r="B15" s="20" t="s">
        <v>17</v>
      </c>
      <c r="C15" s="21"/>
      <c r="D15" s="67">
        <f>IFERROR((E15+J15+L15),"")</f>
        <v>0</v>
      </c>
      <c r="E15" s="139">
        <f>F15+G15+H15</f>
        <v>0</v>
      </c>
      <c r="F15" s="96"/>
      <c r="G15" s="96"/>
      <c r="H15" s="96">
        <v>0</v>
      </c>
      <c r="I15" s="106"/>
      <c r="J15" s="99"/>
      <c r="K15" s="108"/>
      <c r="L15" s="99"/>
      <c r="M15" s="86"/>
      <c r="N15" s="86"/>
      <c r="O15" s="86"/>
      <c r="P15" s="109" t="s">
        <v>126</v>
      </c>
      <c r="Q15" s="110"/>
      <c r="R15" s="110"/>
      <c r="S15" s="110"/>
      <c r="T15" s="119"/>
      <c r="U15" s="154" t="s">
        <v>97</v>
      </c>
      <c r="V15" s="155"/>
      <c r="W15" s="117"/>
      <c r="Y15" s="22"/>
      <c r="Z15" s="22"/>
    </row>
    <row r="16" spans="1:26">
      <c r="A16" s="48"/>
      <c r="B16" s="20" t="s">
        <v>86</v>
      </c>
      <c r="C16" s="21"/>
      <c r="D16" s="68"/>
      <c r="E16" s="137" t="str">
        <f>IFERROR((F16+G16+H16),"")</f>
        <v/>
      </c>
      <c r="F16" s="137" t="str">
        <f>IFERROR((F15/E15),"")</f>
        <v/>
      </c>
      <c r="G16" s="137" t="str">
        <f>IFERROR((G15/E15),"")</f>
        <v/>
      </c>
      <c r="H16" s="138" t="str">
        <f>IFERROR((H15/E15),"")</f>
        <v/>
      </c>
      <c r="I16" s="120" t="str">
        <f>E16</f>
        <v/>
      </c>
      <c r="J16" s="70"/>
      <c r="K16" s="108"/>
      <c r="L16" s="70"/>
      <c r="M16" s="86"/>
      <c r="N16" s="86"/>
      <c r="O16" s="86"/>
      <c r="P16" s="88"/>
      <c r="Q16" s="86"/>
      <c r="R16" s="86"/>
      <c r="S16" s="86"/>
      <c r="T16" s="86"/>
      <c r="U16" s="86"/>
      <c r="V16" s="121"/>
      <c r="W16" s="121"/>
      <c r="X16" s="22"/>
      <c r="Y16" s="22"/>
      <c r="Z16" s="22"/>
    </row>
    <row r="17" spans="1:28">
      <c r="A17" s="36"/>
      <c r="B17" s="79" t="s">
        <v>104</v>
      </c>
      <c r="C17" s="78"/>
      <c r="D17" s="74" t="str">
        <f>IFERROR((E17+J17+L17),"")</f>
        <v/>
      </c>
      <c r="E17" s="72" t="str">
        <f>IFERROR((E13/D13),"")</f>
        <v/>
      </c>
      <c r="F17" s="72" t="str">
        <f>IFERROR((F16*E17),"")</f>
        <v/>
      </c>
      <c r="G17" s="72" t="str">
        <f>IFERROR((G16*E17),"")</f>
        <v/>
      </c>
      <c r="H17" s="73" t="str">
        <f>IFERROR((H16*E17),"")</f>
        <v/>
      </c>
      <c r="I17" s="120" t="str">
        <f>IFERROR((D17),"")</f>
        <v/>
      </c>
      <c r="J17" s="92" t="str">
        <f>IFERROR((J13/D13),"")</f>
        <v/>
      </c>
      <c r="K17" s="108"/>
      <c r="L17" s="92" t="str">
        <f>IFERROR((L13/D13),"")</f>
        <v/>
      </c>
      <c r="M17" s="88"/>
      <c r="N17" s="88"/>
      <c r="O17" s="88"/>
      <c r="P17" s="86"/>
      <c r="Q17" s="86"/>
      <c r="R17" s="86"/>
      <c r="S17" s="86"/>
      <c r="T17" s="86"/>
      <c r="U17" s="122"/>
      <c r="V17" s="121"/>
      <c r="W17" s="121"/>
    </row>
    <row r="18" spans="1:28">
      <c r="A18" s="22"/>
      <c r="B18" s="20" t="s">
        <v>18</v>
      </c>
      <c r="C18" s="21"/>
      <c r="D18" s="71">
        <f>F18+G18+H18+L18</f>
        <v>0</v>
      </c>
      <c r="E18" s="75"/>
      <c r="F18" s="98"/>
      <c r="G18" s="98"/>
      <c r="H18" s="98"/>
      <c r="I18" s="106"/>
      <c r="J18" s="123"/>
      <c r="K18" s="108"/>
      <c r="L18" s="124"/>
      <c r="M18" s="86"/>
      <c r="N18" s="86"/>
      <c r="O18" s="86"/>
      <c r="P18" s="88" t="s">
        <v>19</v>
      </c>
      <c r="Q18" s="86"/>
      <c r="R18" s="86"/>
      <c r="S18" s="86"/>
      <c r="T18" s="86"/>
      <c r="U18" s="125"/>
      <c r="V18" s="121"/>
      <c r="W18" s="121"/>
      <c r="X18" s="22"/>
      <c r="Y18" s="22"/>
      <c r="Z18" s="22"/>
    </row>
    <row r="19" spans="1:28">
      <c r="A19" s="22"/>
      <c r="B19" s="20" t="s">
        <v>20</v>
      </c>
      <c r="C19" s="21"/>
      <c r="D19" s="71">
        <f>F19+G19+H19+L19</f>
        <v>0</v>
      </c>
      <c r="E19" s="76"/>
      <c r="F19" s="98"/>
      <c r="G19" s="98"/>
      <c r="H19" s="98"/>
      <c r="I19" s="106"/>
      <c r="J19" s="123"/>
      <c r="K19" s="108"/>
      <c r="L19" s="124"/>
      <c r="M19" s="86"/>
      <c r="N19" s="86"/>
      <c r="O19" s="86"/>
      <c r="P19" s="109" t="s">
        <v>21</v>
      </c>
      <c r="Q19" s="110"/>
      <c r="R19" s="110"/>
      <c r="S19" s="115"/>
      <c r="T19" s="126"/>
      <c r="U19" s="86"/>
      <c r="V19" s="121"/>
      <c r="W19" s="121"/>
      <c r="X19" s="22"/>
      <c r="Y19" s="22"/>
      <c r="Z19" s="22"/>
    </row>
    <row r="20" spans="1:28">
      <c r="D20" s="86"/>
      <c r="E20" s="86"/>
      <c r="F20" s="86"/>
      <c r="G20" s="86"/>
      <c r="H20" s="86"/>
      <c r="I20" s="86"/>
      <c r="J20" s="86"/>
      <c r="K20" s="86"/>
      <c r="L20" s="127"/>
      <c r="M20" s="86"/>
      <c r="N20" s="86"/>
      <c r="O20" s="86"/>
      <c r="P20" s="109" t="s">
        <v>23</v>
      </c>
      <c r="Q20" s="110"/>
      <c r="R20" s="110"/>
      <c r="S20" s="115"/>
      <c r="T20" s="126"/>
      <c r="U20" s="86"/>
      <c r="V20" s="121"/>
      <c r="W20" s="121"/>
      <c r="X20" s="22"/>
      <c r="Y20" s="22"/>
      <c r="Z20" s="22"/>
    </row>
    <row r="21" spans="1:28" ht="12.75" customHeight="1">
      <c r="D21" s="86"/>
      <c r="E21" s="86"/>
      <c r="F21" s="86"/>
      <c r="G21" s="86"/>
      <c r="H21" s="128"/>
      <c r="I21" s="87" t="s">
        <v>22</v>
      </c>
      <c r="J21" s="87"/>
      <c r="K21" s="87"/>
      <c r="L21" s="129"/>
      <c r="M21" s="129"/>
      <c r="N21" s="130"/>
      <c r="O21" s="86"/>
      <c r="P21" s="86"/>
      <c r="Q21" s="86"/>
      <c r="R21" s="86"/>
      <c r="S21" s="86"/>
      <c r="T21" s="86"/>
      <c r="U21" s="131"/>
      <c r="V21" s="86"/>
      <c r="W21" s="86"/>
      <c r="X21" s="22"/>
      <c r="Y21" s="22"/>
      <c r="Z21" s="22"/>
    </row>
    <row r="22" spans="1:28">
      <c r="B22" s="12" t="s">
        <v>24</v>
      </c>
      <c r="D22" s="86"/>
      <c r="E22" s="86"/>
      <c r="F22" s="86"/>
      <c r="G22" s="86"/>
      <c r="H22" s="132" t="s">
        <v>25</v>
      </c>
      <c r="I22" s="87"/>
      <c r="J22" s="87"/>
      <c r="K22" s="87"/>
      <c r="L22" s="133"/>
      <c r="M22" s="133"/>
      <c r="N22" s="134"/>
      <c r="O22" s="86"/>
      <c r="P22" s="127"/>
      <c r="Q22" s="127"/>
      <c r="R22" s="131"/>
      <c r="S22" s="86"/>
      <c r="T22" s="86"/>
      <c r="U22" s="86"/>
      <c r="V22" s="86"/>
      <c r="W22" s="86"/>
      <c r="X22" s="22"/>
      <c r="Y22" s="22"/>
      <c r="Z22" s="22"/>
    </row>
    <row r="23" spans="1:28" ht="6.15" customHeight="1">
      <c r="D23" s="121"/>
      <c r="E23" s="121"/>
      <c r="F23" s="121"/>
      <c r="G23" s="121"/>
      <c r="H23" s="121"/>
      <c r="I23" s="135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22"/>
      <c r="Y23" s="22"/>
      <c r="Z23" s="22"/>
    </row>
    <row r="24" spans="1:28" s="23" customFormat="1" ht="72.599999999999994">
      <c r="B24" s="24"/>
      <c r="C24" s="25"/>
      <c r="D24" s="83" t="s">
        <v>108</v>
      </c>
      <c r="E24" s="84" t="s">
        <v>109</v>
      </c>
      <c r="F24" s="84" t="s">
        <v>124</v>
      </c>
      <c r="G24" s="84" t="s">
        <v>110</v>
      </c>
      <c r="H24" s="84" t="s">
        <v>111</v>
      </c>
      <c r="I24" s="84" t="s">
        <v>112</v>
      </c>
      <c r="J24" s="84" t="s">
        <v>113</v>
      </c>
      <c r="K24" s="84" t="s">
        <v>114</v>
      </c>
      <c r="L24" s="84" t="s">
        <v>115</v>
      </c>
      <c r="M24" s="84" t="s">
        <v>116</v>
      </c>
      <c r="N24" s="84" t="s">
        <v>125</v>
      </c>
      <c r="O24" s="84" t="s">
        <v>117</v>
      </c>
      <c r="P24" s="85" t="s">
        <v>105</v>
      </c>
      <c r="Q24" s="85" t="s">
        <v>106</v>
      </c>
      <c r="R24" s="85" t="s">
        <v>107</v>
      </c>
      <c r="S24" s="85" t="s">
        <v>26</v>
      </c>
      <c r="T24" s="85" t="s">
        <v>27</v>
      </c>
      <c r="U24" s="85" t="s">
        <v>89</v>
      </c>
      <c r="V24" s="86"/>
      <c r="W24" s="86"/>
      <c r="X24" s="26"/>
      <c r="Y24" s="26"/>
      <c r="Z24" s="26"/>
    </row>
    <row r="25" spans="1:28" s="23" customFormat="1">
      <c r="B25" s="27">
        <v>100</v>
      </c>
      <c r="C25" s="28" t="s">
        <v>28</v>
      </c>
      <c r="D25" s="51">
        <f>SUM(D26:D27)</f>
        <v>0</v>
      </c>
      <c r="E25" s="52">
        <f>SUM(E26:E27)</f>
        <v>0</v>
      </c>
      <c r="F25" s="51">
        <f>SUM(F26:F27)</f>
        <v>0</v>
      </c>
      <c r="G25" s="53"/>
      <c r="H25" s="52" t="str">
        <f t="shared" ref="H25:L25" si="0">IF(SUM(H26:H27)=0,"",SUM(H26:H27))</f>
        <v/>
      </c>
      <c r="I25" s="51">
        <f>SUM(I26:I27)</f>
        <v>0</v>
      </c>
      <c r="J25" s="52" t="str">
        <f t="shared" si="0"/>
        <v/>
      </c>
      <c r="K25" s="51">
        <f>SUM(K26:K27)</f>
        <v>0</v>
      </c>
      <c r="L25" s="52" t="str">
        <f t="shared" si="0"/>
        <v/>
      </c>
      <c r="M25" s="51">
        <f>SUM(M26:M27)</f>
        <v>0</v>
      </c>
      <c r="N25" s="51">
        <f>SUM(N26:N27)</f>
        <v>0</v>
      </c>
      <c r="O25" s="52" t="str">
        <f t="shared" ref="O25" si="1">IF(SUM(O26:O27)=0,"",SUM(O26:O27))</f>
        <v/>
      </c>
      <c r="P25" s="54"/>
      <c r="Q25" s="54"/>
      <c r="R25" s="54"/>
      <c r="S25" s="54"/>
      <c r="T25" s="54"/>
      <c r="U25" s="54"/>
      <c r="V25" s="86"/>
      <c r="W25" s="86"/>
      <c r="X25" s="26"/>
      <c r="Y25" s="26"/>
      <c r="Z25" s="47"/>
      <c r="AA25" s="47"/>
      <c r="AB25" s="47"/>
    </row>
    <row r="26" spans="1:28">
      <c r="B26" s="29">
        <v>110</v>
      </c>
      <c r="C26" s="30" t="s">
        <v>29</v>
      </c>
      <c r="D26" s="100">
        <v>0</v>
      </c>
      <c r="E26" s="55"/>
      <c r="F26" s="56">
        <f>D26-N26</f>
        <v>0</v>
      </c>
      <c r="G26" s="57"/>
      <c r="H26" s="55"/>
      <c r="I26" s="101"/>
      <c r="J26" s="55"/>
      <c r="K26" s="101"/>
      <c r="L26" s="55"/>
      <c r="M26" s="101"/>
      <c r="N26" s="102">
        <f>O26+P26+Q26</f>
        <v>0</v>
      </c>
      <c r="O26" s="55"/>
      <c r="P26" s="55"/>
      <c r="Q26" s="55"/>
      <c r="R26" s="55"/>
      <c r="S26" s="55"/>
      <c r="T26" s="55"/>
      <c r="U26" s="55"/>
      <c r="V26" s="86"/>
      <c r="W26" s="86"/>
      <c r="X26" s="22"/>
      <c r="Y26" s="22"/>
      <c r="Z26" s="41"/>
      <c r="AA26" s="41"/>
      <c r="AB26" s="41"/>
    </row>
    <row r="27" spans="1:28">
      <c r="B27" s="29">
        <v>120</v>
      </c>
      <c r="C27" s="30" t="s">
        <v>30</v>
      </c>
      <c r="D27" s="100"/>
      <c r="E27" s="55"/>
      <c r="F27" s="56">
        <f>D27-N27</f>
        <v>0</v>
      </c>
      <c r="G27" s="57"/>
      <c r="H27" s="55"/>
      <c r="I27" s="101"/>
      <c r="J27" s="55"/>
      <c r="K27" s="101"/>
      <c r="L27" s="55"/>
      <c r="M27" s="101"/>
      <c r="N27" s="102"/>
      <c r="O27" s="55"/>
      <c r="P27" s="55"/>
      <c r="Q27" s="55" t="s">
        <v>31</v>
      </c>
      <c r="R27" s="55"/>
      <c r="S27" s="55"/>
      <c r="T27" s="55"/>
      <c r="U27" s="55"/>
      <c r="V27" s="86"/>
      <c r="W27" s="86"/>
      <c r="X27" s="22"/>
      <c r="Y27" s="22"/>
      <c r="Z27" s="41"/>
      <c r="AA27" s="41"/>
      <c r="AB27" s="41"/>
    </row>
    <row r="28" spans="1:28" s="23" customFormat="1">
      <c r="B28" s="27">
        <v>200</v>
      </c>
      <c r="C28" s="28" t="s">
        <v>32</v>
      </c>
      <c r="D28" s="59">
        <f>SUM(D29:D33)</f>
        <v>0</v>
      </c>
      <c r="E28" s="54"/>
      <c r="F28" s="59">
        <f>SUM(F29:F33)</f>
        <v>0</v>
      </c>
      <c r="G28" s="60"/>
      <c r="H28" s="54"/>
      <c r="I28" s="59">
        <f>IFERROR((SUM(I29:I33)),"")</f>
        <v>0</v>
      </c>
      <c r="J28" s="54"/>
      <c r="K28" s="59">
        <f>SUM(K29:K33)</f>
        <v>0</v>
      </c>
      <c r="L28" s="54"/>
      <c r="M28" s="59">
        <f>SUM(M29:M33)</f>
        <v>0</v>
      </c>
      <c r="N28" s="59">
        <f>SUM(N29:N33)</f>
        <v>0</v>
      </c>
      <c r="O28" s="54"/>
      <c r="P28" s="54"/>
      <c r="Q28" s="54" t="s">
        <v>33</v>
      </c>
      <c r="R28" s="54"/>
      <c r="S28" s="54"/>
      <c r="T28" s="54"/>
      <c r="U28" s="54"/>
      <c r="V28" s="86"/>
      <c r="W28" s="86"/>
      <c r="X28" s="26"/>
      <c r="Y28" s="26"/>
      <c r="Z28" s="47"/>
      <c r="AA28" s="47"/>
      <c r="AB28" s="47"/>
    </row>
    <row r="29" spans="1:28">
      <c r="A29" s="50"/>
      <c r="B29" s="77">
        <v>210</v>
      </c>
      <c r="C29" s="82" t="s">
        <v>103</v>
      </c>
      <c r="D29" s="100"/>
      <c r="E29" s="55"/>
      <c r="F29" s="61">
        <f t="shared" ref="F29:F33" si="2">D29-N29</f>
        <v>0</v>
      </c>
      <c r="G29" s="57"/>
      <c r="H29" s="55"/>
      <c r="I29" s="61" t="str">
        <f>IFERROR((IF($E$13=0,((F29)*($F$15/$E$15)),((F29)*($F$16/$E$16)))),"")</f>
        <v/>
      </c>
      <c r="J29" s="55"/>
      <c r="K29" s="61" t="str">
        <f>IFERROR((IF($E$13=0,((F29)*($G$15/$E$15)),((F29)*($G$16/$E$16)))),"")</f>
        <v/>
      </c>
      <c r="L29" s="55"/>
      <c r="M29" s="61" t="str">
        <f>IFERROR((IF($E$13=0,((F29)*($H$15/$E$15)),((F29)*($H$16/$E$16)))),"")</f>
        <v/>
      </c>
      <c r="N29" s="102"/>
      <c r="O29" s="55"/>
      <c r="P29" s="55"/>
      <c r="Q29" s="55" t="s">
        <v>36</v>
      </c>
      <c r="R29" s="55"/>
      <c r="S29" s="55"/>
      <c r="T29" s="55"/>
      <c r="U29" s="55"/>
      <c r="V29" s="86"/>
      <c r="W29" s="86"/>
      <c r="X29" s="22"/>
      <c r="Y29" s="22"/>
      <c r="Z29" s="41"/>
      <c r="AA29" s="41"/>
      <c r="AB29" s="41"/>
    </row>
    <row r="30" spans="1:28">
      <c r="A30" s="50"/>
      <c r="B30" s="77" t="s">
        <v>34</v>
      </c>
      <c r="C30" s="31" t="s">
        <v>35</v>
      </c>
      <c r="D30" s="100"/>
      <c r="E30" s="55"/>
      <c r="F30" s="61">
        <f t="shared" si="2"/>
        <v>0</v>
      </c>
      <c r="G30" s="57"/>
      <c r="H30" s="55"/>
      <c r="I30" s="61" t="str">
        <f>IFERROR((IF($E$13=0,((F30)*($F$15/$E$15)),((F30)*($F$16/$E$16)))),"")</f>
        <v/>
      </c>
      <c r="J30" s="55"/>
      <c r="K30" s="61" t="str">
        <f>IFERROR((IF($E$13=0,((F30)*($G$15/$E$15)),((F30)*($G$16/$E$16)))),"")</f>
        <v/>
      </c>
      <c r="L30" s="55"/>
      <c r="M30" s="61" t="str">
        <f>IFERROR((IF($E$13=0,((F30)*($H$15/$E$15)),((F30)*($H$16/$E$16)))),"")</f>
        <v/>
      </c>
      <c r="N30" s="102"/>
      <c r="O30" s="55"/>
      <c r="P30" s="55"/>
      <c r="Q30" s="55" t="s">
        <v>36</v>
      </c>
      <c r="R30" s="55"/>
      <c r="S30" s="55"/>
      <c r="T30" s="55"/>
      <c r="U30" s="55"/>
      <c r="V30" s="86"/>
      <c r="W30" s="86"/>
      <c r="X30" s="22"/>
      <c r="Y30" s="22"/>
      <c r="Z30" s="41"/>
      <c r="AA30" s="41"/>
      <c r="AB30" s="41"/>
    </row>
    <row r="31" spans="1:28">
      <c r="B31" s="29">
        <v>227</v>
      </c>
      <c r="C31" s="30" t="s">
        <v>37</v>
      </c>
      <c r="D31" s="100">
        <v>0</v>
      </c>
      <c r="E31" s="55"/>
      <c r="F31" s="61">
        <f t="shared" si="2"/>
        <v>0</v>
      </c>
      <c r="G31" s="57"/>
      <c r="H31" s="55"/>
      <c r="I31" s="61" t="str">
        <f>IFERROR((IF($E$13=0,((F31)*($F$15/$E$15)),((F31)*($F$16/$E$16)))),"")</f>
        <v/>
      </c>
      <c r="J31" s="55"/>
      <c r="K31" s="61" t="str">
        <f>IFERROR((IF($E$13=0,((F31)*($G$15/$E$15)),((F31)*($G$16/$E$16)))),"")</f>
        <v/>
      </c>
      <c r="L31" s="55"/>
      <c r="M31" s="61" t="str">
        <f>IFERROR((IF($E$13=0,((F31)*($H$15/$E$15)),((F31)*($H$16/$E$16)))),"")</f>
        <v/>
      </c>
      <c r="N31" s="102">
        <f t="shared" ref="N31:N33" si="3">O31+P31+Q31</f>
        <v>0</v>
      </c>
      <c r="O31" s="55"/>
      <c r="P31" s="55"/>
      <c r="Q31" s="55"/>
      <c r="R31" s="55"/>
      <c r="S31" s="55"/>
      <c r="T31" s="55"/>
      <c r="U31" s="55"/>
      <c r="V31" s="86"/>
      <c r="W31" s="86"/>
      <c r="X31" s="22"/>
      <c r="Y31" s="22"/>
      <c r="Z31" s="22"/>
    </row>
    <row r="32" spans="1:28">
      <c r="B32" s="29">
        <v>230</v>
      </c>
      <c r="C32" s="30" t="s">
        <v>38</v>
      </c>
      <c r="D32" s="100"/>
      <c r="E32" s="55"/>
      <c r="F32" s="61">
        <f t="shared" si="2"/>
        <v>0</v>
      </c>
      <c r="G32" s="57"/>
      <c r="H32" s="55"/>
      <c r="I32" s="61" t="str">
        <f>IFERROR((IF($E$13=0,((F32)*($F$15/$E$15)),((F32)*($F$16/$E$16)))),"")</f>
        <v/>
      </c>
      <c r="J32" s="55"/>
      <c r="K32" s="61" t="str">
        <f>IFERROR((IF($E$13=0,((F32)*($G$15/$E$15)),((F32)*($G$16/$E$16)))),"")</f>
        <v/>
      </c>
      <c r="L32" s="55"/>
      <c r="M32" s="61" t="str">
        <f>IFERROR((IF($E$13=0,((F32)*($H$15/$E$15)),((F32)*($H$16/$E$16)))),"")</f>
        <v/>
      </c>
      <c r="N32" s="102">
        <f t="shared" si="3"/>
        <v>0</v>
      </c>
      <c r="O32" s="55"/>
      <c r="P32" s="55"/>
      <c r="Q32" s="55"/>
      <c r="R32" s="55"/>
      <c r="S32" s="55"/>
      <c r="T32" s="55"/>
      <c r="U32" s="55"/>
      <c r="V32" s="86"/>
      <c r="W32" s="86"/>
      <c r="X32" s="22"/>
      <c r="Y32" s="22"/>
      <c r="Z32" s="22"/>
    </row>
    <row r="33" spans="2:26">
      <c r="B33" s="29">
        <v>240</v>
      </c>
      <c r="C33" s="30" t="s">
        <v>39</v>
      </c>
      <c r="D33" s="100"/>
      <c r="E33" s="55"/>
      <c r="F33" s="61">
        <f t="shared" si="2"/>
        <v>0</v>
      </c>
      <c r="G33" s="57"/>
      <c r="H33" s="55"/>
      <c r="I33" s="61" t="str">
        <f>IFERROR((IF($E$13=0,((F33)*($F$15/$E$15)),((F33)*($F$16/$E$16)))),"")</f>
        <v/>
      </c>
      <c r="J33" s="55"/>
      <c r="K33" s="61" t="str">
        <f>IFERROR((IF($E$13=0,((F33)*($G$15/$E$15)),((F33)*($G$16/$E$16)))),"")</f>
        <v/>
      </c>
      <c r="L33" s="55"/>
      <c r="M33" s="61" t="str">
        <f>IFERROR((IF($E$13=0,((F33)*($H$15/$E$15)),((F33)*($H$16/$E$16)))),"")</f>
        <v/>
      </c>
      <c r="N33" s="102">
        <f t="shared" si="3"/>
        <v>0</v>
      </c>
      <c r="O33" s="55"/>
      <c r="P33" s="55"/>
      <c r="Q33" s="55"/>
      <c r="R33" s="55"/>
      <c r="S33" s="55"/>
      <c r="T33" s="55"/>
      <c r="U33" s="55"/>
      <c r="V33" s="86"/>
      <c r="W33" s="86"/>
      <c r="X33" s="22"/>
      <c r="Y33" s="22"/>
      <c r="Z33" s="22"/>
    </row>
    <row r="34" spans="2:26" s="23" customFormat="1">
      <c r="B34" s="27">
        <v>300</v>
      </c>
      <c r="C34" s="28" t="s">
        <v>40</v>
      </c>
      <c r="D34" s="59">
        <f>SUM(D35:D43)</f>
        <v>0</v>
      </c>
      <c r="E34" s="59">
        <f>SUM(E35:E43)</f>
        <v>0</v>
      </c>
      <c r="F34" s="59">
        <f>SUM(F35:F43)</f>
        <v>0</v>
      </c>
      <c r="G34" s="59">
        <f>F34-P34-S34</f>
        <v>0</v>
      </c>
      <c r="H34" s="59">
        <f t="shared" ref="H34:O34" si="4">SUM(H35:H43)</f>
        <v>0</v>
      </c>
      <c r="I34" s="59">
        <f>IFERROR((SUM(I35:I43)),"")</f>
        <v>0</v>
      </c>
      <c r="J34" s="59">
        <f>SUM(J35:J43)</f>
        <v>0</v>
      </c>
      <c r="K34" s="59">
        <f t="shared" si="4"/>
        <v>0</v>
      </c>
      <c r="L34" s="59">
        <f t="shared" si="4"/>
        <v>0</v>
      </c>
      <c r="M34" s="59">
        <f t="shared" si="4"/>
        <v>0</v>
      </c>
      <c r="N34" s="59">
        <f t="shared" si="4"/>
        <v>0</v>
      </c>
      <c r="O34" s="59">
        <f t="shared" si="4"/>
        <v>0</v>
      </c>
      <c r="P34" s="51">
        <f>SUM(P35:P43)</f>
        <v>0</v>
      </c>
      <c r="Q34" s="62" t="str">
        <f>IFERROR((P34/B18*D18),"")</f>
        <v/>
      </c>
      <c r="R34" s="62" t="str">
        <f>IFERROR((P34/B18*E18),"")</f>
        <v/>
      </c>
      <c r="S34" s="51">
        <f>SUM(S35:S43)</f>
        <v>0</v>
      </c>
      <c r="T34" s="62" t="str">
        <f>IFERROR((S34/B19*D19),"")</f>
        <v/>
      </c>
      <c r="U34" s="62" t="str">
        <f>IFERROR((S34/B19*E19),"")</f>
        <v/>
      </c>
      <c r="V34" s="86"/>
      <c r="W34" s="86"/>
      <c r="X34" s="26"/>
      <c r="Y34" s="26"/>
      <c r="Z34" s="26"/>
    </row>
    <row r="35" spans="2:26">
      <c r="B35" s="29">
        <v>310</v>
      </c>
      <c r="C35" s="30" t="s">
        <v>41</v>
      </c>
      <c r="D35" s="100"/>
      <c r="E35" s="100"/>
      <c r="F35" s="61">
        <f t="shared" ref="F35:F68" si="5">D35-N35</f>
        <v>0</v>
      </c>
      <c r="G35" s="58">
        <f>F35-P35-S35</f>
        <v>0</v>
      </c>
      <c r="H35" s="61">
        <f>E35-O35</f>
        <v>0</v>
      </c>
      <c r="I35" s="61" t="str">
        <f t="shared" ref="I35:I43" si="6">IFERROR((IF($E$13=0,((G35-H35)*($F$15/$E$15)),((G35-H35)*($F$16/$E$16)))),"")</f>
        <v/>
      </c>
      <c r="J35" s="58" t="str">
        <f t="shared" ref="J35:J43" si="7">IFERROR((IF($E$13=0,(H35*($F$15/$E$15)),(H35*($F$16/$E$16)))),"")</f>
        <v/>
      </c>
      <c r="K35" s="61" t="str">
        <f>IFERROR((IF($E$13=0,((G35-H35)*($G$15/$E$15)),((G35-H35)*($G$16/$E$16)))),"")</f>
        <v/>
      </c>
      <c r="L35" s="61" t="str">
        <f>IFERROR((IF($E$13=0,(H35*($G$15/$E$15)),(H35*($G$16/$E$16)))),"")</f>
        <v/>
      </c>
      <c r="M35" s="61" t="str">
        <f>IFERROR((IF($E$13=0,((G35-H35)*($H$15/$E$15)),((G35-H35)*($H$16/$E$16)))),"")</f>
        <v/>
      </c>
      <c r="N35" s="102"/>
      <c r="O35" s="103"/>
      <c r="P35" s="104"/>
      <c r="Q35" s="63" t="str">
        <f>IFERROR((P35/$D$18*$F$18),"")</f>
        <v/>
      </c>
      <c r="R35" s="63" t="str">
        <f>IFERROR((P35/$D$18*$G$18),"")</f>
        <v/>
      </c>
      <c r="S35" s="104"/>
      <c r="T35" s="63" t="str">
        <f>IFERROR((S35/$D$19*$F$19),"")</f>
        <v/>
      </c>
      <c r="U35" s="63" t="str">
        <f>IFERROR((S35/$D$19*$G$19),"")</f>
        <v/>
      </c>
      <c r="V35" s="86"/>
      <c r="W35" s="86"/>
      <c r="X35" s="22"/>
      <c r="Y35" s="22"/>
      <c r="Z35" s="22"/>
    </row>
    <row r="36" spans="2:26">
      <c r="B36" s="29">
        <v>320</v>
      </c>
      <c r="C36" s="30" t="s">
        <v>42</v>
      </c>
      <c r="D36" s="100"/>
      <c r="E36" s="100"/>
      <c r="F36" s="61">
        <f t="shared" si="5"/>
        <v>0</v>
      </c>
      <c r="G36" s="58">
        <f t="shared" ref="G36:G43" si="8">F36-P36-S36</f>
        <v>0</v>
      </c>
      <c r="H36" s="61">
        <f t="shared" ref="H36:H43" si="9">E36-O36</f>
        <v>0</v>
      </c>
      <c r="I36" s="61" t="str">
        <f t="shared" si="6"/>
        <v/>
      </c>
      <c r="J36" s="58" t="str">
        <f t="shared" si="7"/>
        <v/>
      </c>
      <c r="K36" s="61" t="str">
        <f t="shared" ref="K36:K43" si="10">IFERROR((IF($E$13=0,((G36-H36)*($G$15/$E$15)),((G36-H36)*($G$16/$E$16)))),"")</f>
        <v/>
      </c>
      <c r="L36" s="61" t="str">
        <f t="shared" ref="L36:L43" si="11">IFERROR((IF($E$13=0,(H36*($G$15/$E$15)),(H36*($G$16/$E$16)))),"")</f>
        <v/>
      </c>
      <c r="M36" s="61" t="str">
        <f t="shared" ref="M36:M43" si="12">IFERROR((IF($E$13=0,((G36-H36)*($H$15/$E$15)),((G36-H36)*($H$16/$E$16)))),"")</f>
        <v/>
      </c>
      <c r="N36" s="102"/>
      <c r="O36" s="101"/>
      <c r="P36" s="105"/>
      <c r="Q36" s="63" t="str">
        <f t="shared" ref="Q36:Q43" si="13">IFERROR((P36/$D$18*$F$18),"")</f>
        <v/>
      </c>
      <c r="R36" s="63" t="str">
        <f t="shared" ref="R36:R43" si="14">IFERROR((P36/$D$18*$G$18),"")</f>
        <v/>
      </c>
      <c r="S36" s="105"/>
      <c r="T36" s="63" t="str">
        <f t="shared" ref="T36:T43" si="15">IFERROR((S36/$D$19*$F$19),"")</f>
        <v/>
      </c>
      <c r="U36" s="63" t="str">
        <f t="shared" ref="U36:U43" si="16">IFERROR((S36/$D$19*$G$19),"")</f>
        <v/>
      </c>
      <c r="V36" s="86"/>
      <c r="W36" s="86"/>
    </row>
    <row r="37" spans="2:26">
      <c r="B37" s="29">
        <v>330</v>
      </c>
      <c r="C37" s="30" t="s">
        <v>43</v>
      </c>
      <c r="D37" s="100"/>
      <c r="E37" s="100"/>
      <c r="F37" s="61">
        <f t="shared" si="5"/>
        <v>0</v>
      </c>
      <c r="G37" s="58">
        <f t="shared" si="8"/>
        <v>0</v>
      </c>
      <c r="H37" s="61">
        <f t="shared" si="9"/>
        <v>0</v>
      </c>
      <c r="I37" s="61" t="str">
        <f t="shared" si="6"/>
        <v/>
      </c>
      <c r="J37" s="58" t="str">
        <f t="shared" si="7"/>
        <v/>
      </c>
      <c r="K37" s="61" t="str">
        <f>IFERROR((IF($E$13=0,((G37-H37)*($G$15/$E$15)),((G37-H37)*($G$16/$E$16)))),"")</f>
        <v/>
      </c>
      <c r="L37" s="61" t="str">
        <f t="shared" si="11"/>
        <v/>
      </c>
      <c r="M37" s="61" t="str">
        <f>IFERROR((IF($E$13=0,((G37-H37)*($H$15/$E$15)),((G37-H37)*($H$16/$E$16)))),"")</f>
        <v/>
      </c>
      <c r="N37" s="102"/>
      <c r="O37" s="101"/>
      <c r="P37" s="105"/>
      <c r="Q37" s="63" t="str">
        <f t="shared" si="13"/>
        <v/>
      </c>
      <c r="R37" s="63" t="str">
        <f t="shared" si="14"/>
        <v/>
      </c>
      <c r="S37" s="105"/>
      <c r="T37" s="63" t="str">
        <f t="shared" si="15"/>
        <v/>
      </c>
      <c r="U37" s="63" t="str">
        <f t="shared" si="16"/>
        <v/>
      </c>
      <c r="V37" s="86"/>
      <c r="W37" s="86"/>
    </row>
    <row r="38" spans="2:26">
      <c r="B38" s="29">
        <v>340</v>
      </c>
      <c r="C38" s="30" t="s">
        <v>44</v>
      </c>
      <c r="D38" s="100"/>
      <c r="E38" s="100"/>
      <c r="F38" s="61">
        <f t="shared" si="5"/>
        <v>0</v>
      </c>
      <c r="G38" s="58">
        <f t="shared" si="8"/>
        <v>0</v>
      </c>
      <c r="H38" s="61">
        <f t="shared" si="9"/>
        <v>0</v>
      </c>
      <c r="I38" s="61" t="str">
        <f t="shared" si="6"/>
        <v/>
      </c>
      <c r="J38" s="58" t="str">
        <f t="shared" si="7"/>
        <v/>
      </c>
      <c r="K38" s="61" t="str">
        <f t="shared" si="10"/>
        <v/>
      </c>
      <c r="L38" s="61" t="str">
        <f t="shared" si="11"/>
        <v/>
      </c>
      <c r="M38" s="61" t="str">
        <f t="shared" si="12"/>
        <v/>
      </c>
      <c r="N38" s="102"/>
      <c r="O38" s="101"/>
      <c r="P38" s="105"/>
      <c r="Q38" s="63" t="str">
        <f t="shared" si="13"/>
        <v/>
      </c>
      <c r="R38" s="63" t="str">
        <f t="shared" si="14"/>
        <v/>
      </c>
      <c r="S38" s="105"/>
      <c r="T38" s="63" t="str">
        <f t="shared" si="15"/>
        <v/>
      </c>
      <c r="U38" s="63" t="str">
        <f t="shared" si="16"/>
        <v/>
      </c>
      <c r="V38" s="86"/>
      <c r="W38" s="86"/>
    </row>
    <row r="39" spans="2:26">
      <c r="B39" s="29">
        <v>350</v>
      </c>
      <c r="C39" s="30" t="s">
        <v>45</v>
      </c>
      <c r="D39" s="100"/>
      <c r="E39" s="100"/>
      <c r="F39" s="61">
        <f t="shared" si="5"/>
        <v>0</v>
      </c>
      <c r="G39" s="58">
        <f t="shared" si="8"/>
        <v>0</v>
      </c>
      <c r="H39" s="61">
        <f t="shared" si="9"/>
        <v>0</v>
      </c>
      <c r="I39" s="61" t="str">
        <f t="shared" si="6"/>
        <v/>
      </c>
      <c r="J39" s="58" t="str">
        <f t="shared" si="7"/>
        <v/>
      </c>
      <c r="K39" s="61" t="str">
        <f t="shared" si="10"/>
        <v/>
      </c>
      <c r="L39" s="61" t="str">
        <f t="shared" si="11"/>
        <v/>
      </c>
      <c r="M39" s="61" t="str">
        <f t="shared" si="12"/>
        <v/>
      </c>
      <c r="N39" s="102"/>
      <c r="O39" s="101"/>
      <c r="P39" s="105"/>
      <c r="Q39" s="63" t="str">
        <f t="shared" si="13"/>
        <v/>
      </c>
      <c r="R39" s="63" t="str">
        <f t="shared" si="14"/>
        <v/>
      </c>
      <c r="S39" s="105"/>
      <c r="T39" s="63" t="str">
        <f t="shared" si="15"/>
        <v/>
      </c>
      <c r="U39" s="63" t="str">
        <f t="shared" si="16"/>
        <v/>
      </c>
      <c r="V39" s="86"/>
      <c r="W39" s="86"/>
    </row>
    <row r="40" spans="2:26">
      <c r="B40" s="29">
        <v>360</v>
      </c>
      <c r="C40" s="30" t="s">
        <v>46</v>
      </c>
      <c r="D40" s="100"/>
      <c r="E40" s="100"/>
      <c r="F40" s="61">
        <f t="shared" si="5"/>
        <v>0</v>
      </c>
      <c r="G40" s="58">
        <f t="shared" si="8"/>
        <v>0</v>
      </c>
      <c r="H40" s="61">
        <f t="shared" si="9"/>
        <v>0</v>
      </c>
      <c r="I40" s="61" t="str">
        <f t="shared" si="6"/>
        <v/>
      </c>
      <c r="J40" s="58" t="str">
        <f t="shared" si="7"/>
        <v/>
      </c>
      <c r="K40" s="61" t="str">
        <f t="shared" si="10"/>
        <v/>
      </c>
      <c r="L40" s="61" t="str">
        <f t="shared" si="11"/>
        <v/>
      </c>
      <c r="M40" s="61" t="str">
        <f t="shared" si="12"/>
        <v/>
      </c>
      <c r="N40" s="102"/>
      <c r="O40" s="101"/>
      <c r="P40" s="105"/>
      <c r="Q40" s="63" t="str">
        <f t="shared" si="13"/>
        <v/>
      </c>
      <c r="R40" s="63" t="str">
        <f t="shared" si="14"/>
        <v/>
      </c>
      <c r="S40" s="105"/>
      <c r="T40" s="63" t="str">
        <f t="shared" si="15"/>
        <v/>
      </c>
      <c r="U40" s="63" t="str">
        <f t="shared" si="16"/>
        <v/>
      </c>
      <c r="V40" s="86"/>
      <c r="W40" s="86"/>
    </row>
    <row r="41" spans="2:26">
      <c r="B41" s="29">
        <v>370</v>
      </c>
      <c r="C41" s="30" t="s">
        <v>47</v>
      </c>
      <c r="D41" s="100"/>
      <c r="E41" s="100"/>
      <c r="F41" s="61">
        <f t="shared" si="5"/>
        <v>0</v>
      </c>
      <c r="G41" s="58">
        <f t="shared" si="8"/>
        <v>0</v>
      </c>
      <c r="H41" s="61">
        <f t="shared" si="9"/>
        <v>0</v>
      </c>
      <c r="I41" s="61" t="str">
        <f t="shared" si="6"/>
        <v/>
      </c>
      <c r="J41" s="58" t="str">
        <f t="shared" si="7"/>
        <v/>
      </c>
      <c r="K41" s="61" t="str">
        <f t="shared" si="10"/>
        <v/>
      </c>
      <c r="L41" s="61" t="str">
        <f t="shared" si="11"/>
        <v/>
      </c>
      <c r="M41" s="61" t="str">
        <f t="shared" si="12"/>
        <v/>
      </c>
      <c r="N41" s="102"/>
      <c r="O41" s="101"/>
      <c r="P41" s="105"/>
      <c r="Q41" s="63" t="str">
        <f t="shared" si="13"/>
        <v/>
      </c>
      <c r="R41" s="63" t="str">
        <f t="shared" si="14"/>
        <v/>
      </c>
      <c r="S41" s="105"/>
      <c r="T41" s="63" t="str">
        <f t="shared" si="15"/>
        <v/>
      </c>
      <c r="U41" s="63" t="str">
        <f t="shared" si="16"/>
        <v/>
      </c>
      <c r="V41" s="86"/>
      <c r="W41" s="86"/>
    </row>
    <row r="42" spans="2:26">
      <c r="B42" s="29">
        <v>380</v>
      </c>
      <c r="C42" s="30" t="s">
        <v>48</v>
      </c>
      <c r="D42" s="100"/>
      <c r="E42" s="100"/>
      <c r="F42" s="61">
        <f t="shared" si="5"/>
        <v>0</v>
      </c>
      <c r="G42" s="58">
        <f t="shared" si="8"/>
        <v>0</v>
      </c>
      <c r="H42" s="61">
        <f t="shared" si="9"/>
        <v>0</v>
      </c>
      <c r="I42" s="61" t="str">
        <f t="shared" si="6"/>
        <v/>
      </c>
      <c r="J42" s="58" t="str">
        <f t="shared" si="7"/>
        <v/>
      </c>
      <c r="K42" s="61" t="str">
        <f t="shared" si="10"/>
        <v/>
      </c>
      <c r="L42" s="61" t="str">
        <f t="shared" si="11"/>
        <v/>
      </c>
      <c r="M42" s="61" t="str">
        <f t="shared" si="12"/>
        <v/>
      </c>
      <c r="N42" s="102"/>
      <c r="O42" s="101"/>
      <c r="P42" s="105"/>
      <c r="Q42" s="63" t="str">
        <f t="shared" si="13"/>
        <v/>
      </c>
      <c r="R42" s="63" t="str">
        <f t="shared" si="14"/>
        <v/>
      </c>
      <c r="S42" s="105"/>
      <c r="T42" s="63" t="str">
        <f t="shared" si="15"/>
        <v/>
      </c>
      <c r="U42" s="63" t="str">
        <f t="shared" si="16"/>
        <v/>
      </c>
      <c r="V42" s="86"/>
      <c r="W42" s="86"/>
    </row>
    <row r="43" spans="2:26">
      <c r="B43" s="29">
        <v>390</v>
      </c>
      <c r="C43" s="30" t="s">
        <v>49</v>
      </c>
      <c r="D43" s="100"/>
      <c r="E43" s="100"/>
      <c r="F43" s="61">
        <f t="shared" si="5"/>
        <v>0</v>
      </c>
      <c r="G43" s="58">
        <f t="shared" si="8"/>
        <v>0</v>
      </c>
      <c r="H43" s="61">
        <f t="shared" si="9"/>
        <v>0</v>
      </c>
      <c r="I43" s="61" t="str">
        <f t="shared" si="6"/>
        <v/>
      </c>
      <c r="J43" s="58" t="str">
        <f t="shared" si="7"/>
        <v/>
      </c>
      <c r="K43" s="61" t="str">
        <f t="shared" si="10"/>
        <v/>
      </c>
      <c r="L43" s="61" t="str">
        <f t="shared" si="11"/>
        <v/>
      </c>
      <c r="M43" s="61" t="str">
        <f t="shared" si="12"/>
        <v/>
      </c>
      <c r="N43" s="102"/>
      <c r="O43" s="101"/>
      <c r="P43" s="105"/>
      <c r="Q43" s="63" t="str">
        <f t="shared" si="13"/>
        <v/>
      </c>
      <c r="R43" s="63" t="str">
        <f t="shared" si="14"/>
        <v/>
      </c>
      <c r="S43" s="105"/>
      <c r="T43" s="63" t="str">
        <f t="shared" si="15"/>
        <v/>
      </c>
      <c r="U43" s="63" t="str">
        <f t="shared" si="16"/>
        <v/>
      </c>
      <c r="V43" s="86"/>
      <c r="W43" s="86"/>
    </row>
    <row r="44" spans="2:26" s="23" customFormat="1">
      <c r="B44" s="27">
        <v>400</v>
      </c>
      <c r="C44" s="28" t="s">
        <v>50</v>
      </c>
      <c r="D44" s="59">
        <f>SUM(D45:D53)</f>
        <v>0</v>
      </c>
      <c r="E44" s="59">
        <f>SUM(E45:E53)</f>
        <v>0</v>
      </c>
      <c r="F44" s="59">
        <f>SUM(F45:F53)</f>
        <v>0</v>
      </c>
      <c r="G44" s="59">
        <f>F44-P44-S44</f>
        <v>0</v>
      </c>
      <c r="H44" s="59">
        <f t="shared" ref="H44:O44" si="17">SUM(H45:H53)</f>
        <v>0</v>
      </c>
      <c r="I44" s="59">
        <f>IFERROR((SUM(I45:I53)),"")</f>
        <v>0</v>
      </c>
      <c r="J44" s="59">
        <f t="shared" si="17"/>
        <v>0</v>
      </c>
      <c r="K44" s="59">
        <f t="shared" si="17"/>
        <v>0</v>
      </c>
      <c r="L44" s="59">
        <f t="shared" si="17"/>
        <v>0</v>
      </c>
      <c r="M44" s="59">
        <f t="shared" si="17"/>
        <v>0</v>
      </c>
      <c r="N44" s="59">
        <f t="shared" si="17"/>
        <v>0</v>
      </c>
      <c r="O44" s="59">
        <f t="shared" si="17"/>
        <v>0</v>
      </c>
      <c r="P44" s="51">
        <f>SUM(P45:P53)</f>
        <v>0</v>
      </c>
      <c r="Q44" s="62" t="str">
        <f>IFERROR((P44/B18*D18),"")</f>
        <v/>
      </c>
      <c r="R44" s="62" t="str">
        <f>IFERROR((P44/B18*E18),"")</f>
        <v/>
      </c>
      <c r="S44" s="51">
        <f>SUM(S45:S53)</f>
        <v>0</v>
      </c>
      <c r="T44" s="62" t="str">
        <f>IFERROR((S44/B19*D19),"")</f>
        <v/>
      </c>
      <c r="U44" s="62" t="str">
        <f>IFERROR((S44/B19*E19),"")</f>
        <v/>
      </c>
      <c r="V44" s="86"/>
      <c r="W44" s="86"/>
    </row>
    <row r="45" spans="2:26">
      <c r="B45" s="29">
        <v>410</v>
      </c>
      <c r="C45" s="30" t="s">
        <v>51</v>
      </c>
      <c r="D45" s="100"/>
      <c r="E45" s="100"/>
      <c r="F45" s="61">
        <f t="shared" si="5"/>
        <v>0</v>
      </c>
      <c r="G45" s="58">
        <f>F45-P45-S45</f>
        <v>0</v>
      </c>
      <c r="H45" s="61">
        <f>E45-O45</f>
        <v>0</v>
      </c>
      <c r="I45" s="61" t="str">
        <f t="shared" ref="I45:I53" si="18">IFERROR((IF($E$13=0,((G45-H45)*($F$15/$E$15)),((G45-H45)*($F$16/$E$16)))),"")</f>
        <v/>
      </c>
      <c r="J45" s="58" t="str">
        <f t="shared" ref="J45:J53" si="19">IFERROR((IF($E$13=0,(H45*($F$15/$E$15)),(H45*($F$16/$E$16)))),"")</f>
        <v/>
      </c>
      <c r="K45" s="61" t="str">
        <f>IFERROR((IF($E$13=0,((G45-H45)*($G$15/$E$15)),((G45-H45)*($G$16/$E$16)))),"")</f>
        <v/>
      </c>
      <c r="L45" s="61" t="str">
        <f>IFERROR((IF($E$13=0,(H45*($G$15/$E$15)),(H45*($G$16/$E$16)))),"")</f>
        <v/>
      </c>
      <c r="M45" s="61" t="str">
        <f>IFERROR((IF($E$13=0,((G45-H45)*($H$15/$E$15)),((G45-H45)*($H$16/$E$16)))),"")</f>
        <v/>
      </c>
      <c r="N45" s="102"/>
      <c r="O45" s="101"/>
      <c r="P45" s="104"/>
      <c r="Q45" s="63" t="str">
        <f>IFERROR((P45/$D$18*$F$18),"")</f>
        <v/>
      </c>
      <c r="R45" s="63" t="str">
        <f>IFERROR((P45/$D$18*$G$18),"")</f>
        <v/>
      </c>
      <c r="S45" s="104"/>
      <c r="T45" s="63" t="str">
        <f>IFERROR((S45/$D$19*$F$19),"")</f>
        <v/>
      </c>
      <c r="U45" s="63" t="str">
        <f>IFERROR((S45/$D$19*$G$19),"")</f>
        <v/>
      </c>
      <c r="V45" s="86"/>
      <c r="W45" s="86"/>
    </row>
    <row r="46" spans="2:26">
      <c r="B46" s="29">
        <v>420</v>
      </c>
      <c r="C46" s="30" t="s">
        <v>52</v>
      </c>
      <c r="D46" s="100"/>
      <c r="E46" s="100"/>
      <c r="F46" s="61">
        <f t="shared" si="5"/>
        <v>0</v>
      </c>
      <c r="G46" s="58">
        <f t="shared" ref="G46:G53" si="20">F46-P46-S46</f>
        <v>0</v>
      </c>
      <c r="H46" s="61">
        <f t="shared" ref="H46:H53" si="21">E46-O46</f>
        <v>0</v>
      </c>
      <c r="I46" s="61" t="str">
        <f t="shared" si="18"/>
        <v/>
      </c>
      <c r="J46" s="58" t="str">
        <f t="shared" si="19"/>
        <v/>
      </c>
      <c r="K46" s="61" t="str">
        <f t="shared" ref="K46:K53" si="22">IFERROR((IF($E$13=0,((G46-H46)*($G$15/$E$15)),((G46-H46)*($G$16/$E$16)))),"")</f>
        <v/>
      </c>
      <c r="L46" s="61" t="str">
        <f t="shared" ref="L46:L53" si="23">IFERROR((IF($E$13=0,(H46*($G$15/$E$15)),(H46*($G$16/$E$16)))),"")</f>
        <v/>
      </c>
      <c r="M46" s="61" t="str">
        <f t="shared" ref="M46:M53" si="24">IFERROR((IF($E$13=0,((G46-H46)*($H$15/$E$15)),((G46-H46)*($H$16/$E$16)))),"")</f>
        <v/>
      </c>
      <c r="N46" s="102"/>
      <c r="O46" s="101"/>
      <c r="P46" s="104"/>
      <c r="Q46" s="63" t="str">
        <f t="shared" ref="Q46:Q53" si="25">IFERROR((P46/$D$18*$F$18),"")</f>
        <v/>
      </c>
      <c r="R46" s="63" t="str">
        <f t="shared" ref="R46:R53" si="26">IFERROR((P46/$D$18*$G$18),"")</f>
        <v/>
      </c>
      <c r="S46" s="104"/>
      <c r="T46" s="63" t="str">
        <f t="shared" ref="T46:T53" si="27">IFERROR((S46/$D$19*$F$19),"")</f>
        <v/>
      </c>
      <c r="U46" s="63" t="str">
        <f t="shared" ref="U46:U53" si="28">IFERROR((S46/$D$19*$G$19),"")</f>
        <v/>
      </c>
      <c r="V46" s="86"/>
      <c r="W46" s="86"/>
    </row>
    <row r="47" spans="2:26">
      <c r="B47" s="29">
        <v>430</v>
      </c>
      <c r="C47" s="30" t="s">
        <v>53</v>
      </c>
      <c r="D47" s="100"/>
      <c r="E47" s="100"/>
      <c r="F47" s="61">
        <f t="shared" si="5"/>
        <v>0</v>
      </c>
      <c r="G47" s="58">
        <f t="shared" si="20"/>
        <v>0</v>
      </c>
      <c r="H47" s="61">
        <f t="shared" si="21"/>
        <v>0</v>
      </c>
      <c r="I47" s="61" t="str">
        <f t="shared" si="18"/>
        <v/>
      </c>
      <c r="J47" s="58" t="str">
        <f t="shared" si="19"/>
        <v/>
      </c>
      <c r="K47" s="61" t="str">
        <f t="shared" si="22"/>
        <v/>
      </c>
      <c r="L47" s="61" t="str">
        <f t="shared" si="23"/>
        <v/>
      </c>
      <c r="M47" s="61" t="str">
        <f t="shared" si="24"/>
        <v/>
      </c>
      <c r="N47" s="102"/>
      <c r="O47" s="101"/>
      <c r="P47" s="104"/>
      <c r="Q47" s="63" t="str">
        <f t="shared" si="25"/>
        <v/>
      </c>
      <c r="R47" s="63" t="str">
        <f t="shared" si="26"/>
        <v/>
      </c>
      <c r="S47" s="104"/>
      <c r="T47" s="63" t="str">
        <f t="shared" si="27"/>
        <v/>
      </c>
      <c r="U47" s="63" t="str">
        <f t="shared" si="28"/>
        <v/>
      </c>
      <c r="V47" s="86"/>
      <c r="W47" s="86"/>
    </row>
    <row r="48" spans="2:26">
      <c r="B48" s="29">
        <v>440</v>
      </c>
      <c r="C48" s="30" t="s">
        <v>54</v>
      </c>
      <c r="D48" s="100"/>
      <c r="E48" s="100"/>
      <c r="F48" s="61">
        <f t="shared" si="5"/>
        <v>0</v>
      </c>
      <c r="G48" s="58">
        <f t="shared" si="20"/>
        <v>0</v>
      </c>
      <c r="H48" s="61">
        <f t="shared" si="21"/>
        <v>0</v>
      </c>
      <c r="I48" s="61" t="str">
        <f t="shared" si="18"/>
        <v/>
      </c>
      <c r="J48" s="58" t="str">
        <f t="shared" si="19"/>
        <v/>
      </c>
      <c r="K48" s="61" t="str">
        <f t="shared" si="22"/>
        <v/>
      </c>
      <c r="L48" s="61" t="str">
        <f t="shared" si="23"/>
        <v/>
      </c>
      <c r="M48" s="61" t="str">
        <f t="shared" si="24"/>
        <v/>
      </c>
      <c r="N48" s="102"/>
      <c r="O48" s="101"/>
      <c r="P48" s="104"/>
      <c r="Q48" s="63" t="str">
        <f t="shared" si="25"/>
        <v/>
      </c>
      <c r="R48" s="63" t="str">
        <f t="shared" si="26"/>
        <v/>
      </c>
      <c r="S48" s="104"/>
      <c r="T48" s="63" t="str">
        <f t="shared" si="27"/>
        <v/>
      </c>
      <c r="U48" s="63" t="str">
        <f t="shared" si="28"/>
        <v/>
      </c>
      <c r="V48" s="86"/>
      <c r="W48" s="86"/>
    </row>
    <row r="49" spans="2:23">
      <c r="B49" s="29">
        <v>450</v>
      </c>
      <c r="C49" s="30" t="s">
        <v>55</v>
      </c>
      <c r="D49" s="100"/>
      <c r="E49" s="100"/>
      <c r="F49" s="61">
        <f t="shared" si="5"/>
        <v>0</v>
      </c>
      <c r="G49" s="58">
        <f t="shared" si="20"/>
        <v>0</v>
      </c>
      <c r="H49" s="61">
        <f t="shared" si="21"/>
        <v>0</v>
      </c>
      <c r="I49" s="61" t="str">
        <f t="shared" si="18"/>
        <v/>
      </c>
      <c r="J49" s="58" t="str">
        <f t="shared" si="19"/>
        <v/>
      </c>
      <c r="K49" s="61" t="str">
        <f t="shared" si="22"/>
        <v/>
      </c>
      <c r="L49" s="61" t="str">
        <f t="shared" si="23"/>
        <v/>
      </c>
      <c r="M49" s="61" t="str">
        <f t="shared" si="24"/>
        <v/>
      </c>
      <c r="N49" s="102"/>
      <c r="O49" s="101"/>
      <c r="P49" s="104"/>
      <c r="Q49" s="63" t="str">
        <f t="shared" si="25"/>
        <v/>
      </c>
      <c r="R49" s="63" t="str">
        <f t="shared" si="26"/>
        <v/>
      </c>
      <c r="S49" s="104"/>
      <c r="T49" s="63" t="str">
        <f t="shared" si="27"/>
        <v/>
      </c>
      <c r="U49" s="63" t="str">
        <f t="shared" si="28"/>
        <v/>
      </c>
      <c r="V49" s="86"/>
      <c r="W49" s="86"/>
    </row>
    <row r="50" spans="2:23">
      <c r="B50" s="29">
        <v>460</v>
      </c>
      <c r="C50" s="30" t="s">
        <v>56</v>
      </c>
      <c r="D50" s="100"/>
      <c r="E50" s="100"/>
      <c r="F50" s="61">
        <f t="shared" si="5"/>
        <v>0</v>
      </c>
      <c r="G50" s="58">
        <f t="shared" si="20"/>
        <v>0</v>
      </c>
      <c r="H50" s="61">
        <f t="shared" si="21"/>
        <v>0</v>
      </c>
      <c r="I50" s="61" t="str">
        <f t="shared" si="18"/>
        <v/>
      </c>
      <c r="J50" s="58" t="str">
        <f t="shared" si="19"/>
        <v/>
      </c>
      <c r="K50" s="61" t="str">
        <f t="shared" si="22"/>
        <v/>
      </c>
      <c r="L50" s="61" t="str">
        <f t="shared" si="23"/>
        <v/>
      </c>
      <c r="M50" s="61" t="str">
        <f t="shared" si="24"/>
        <v/>
      </c>
      <c r="N50" s="102"/>
      <c r="O50" s="101"/>
      <c r="P50" s="104"/>
      <c r="Q50" s="63" t="str">
        <f t="shared" si="25"/>
        <v/>
      </c>
      <c r="R50" s="63" t="str">
        <f t="shared" si="26"/>
        <v/>
      </c>
      <c r="S50" s="104"/>
      <c r="T50" s="63" t="str">
        <f t="shared" si="27"/>
        <v/>
      </c>
      <c r="U50" s="63" t="str">
        <f t="shared" si="28"/>
        <v/>
      </c>
      <c r="V50" s="86"/>
      <c r="W50" s="86"/>
    </row>
    <row r="51" spans="2:23">
      <c r="B51" s="29">
        <v>470</v>
      </c>
      <c r="C51" s="30" t="s">
        <v>57</v>
      </c>
      <c r="D51" s="100"/>
      <c r="E51" s="100"/>
      <c r="F51" s="61">
        <f t="shared" si="5"/>
        <v>0</v>
      </c>
      <c r="G51" s="58">
        <f t="shared" si="20"/>
        <v>0</v>
      </c>
      <c r="H51" s="61">
        <f t="shared" si="21"/>
        <v>0</v>
      </c>
      <c r="I51" s="61" t="str">
        <f t="shared" si="18"/>
        <v/>
      </c>
      <c r="J51" s="58" t="str">
        <f t="shared" si="19"/>
        <v/>
      </c>
      <c r="K51" s="61" t="str">
        <f t="shared" si="22"/>
        <v/>
      </c>
      <c r="L51" s="61" t="str">
        <f t="shared" si="23"/>
        <v/>
      </c>
      <c r="M51" s="61" t="str">
        <f t="shared" si="24"/>
        <v/>
      </c>
      <c r="N51" s="102"/>
      <c r="O51" s="101"/>
      <c r="P51" s="104"/>
      <c r="Q51" s="63" t="str">
        <f t="shared" si="25"/>
        <v/>
      </c>
      <c r="R51" s="63" t="str">
        <f t="shared" si="26"/>
        <v/>
      </c>
      <c r="S51" s="104"/>
      <c r="T51" s="63" t="str">
        <f t="shared" si="27"/>
        <v/>
      </c>
      <c r="U51" s="63" t="str">
        <f t="shared" si="28"/>
        <v/>
      </c>
      <c r="V51" s="86"/>
      <c r="W51" s="86"/>
    </row>
    <row r="52" spans="2:23">
      <c r="B52" s="29">
        <v>480</v>
      </c>
      <c r="C52" s="30" t="s">
        <v>58</v>
      </c>
      <c r="D52" s="100"/>
      <c r="E52" s="100"/>
      <c r="F52" s="61">
        <f t="shared" si="5"/>
        <v>0</v>
      </c>
      <c r="G52" s="58">
        <f t="shared" si="20"/>
        <v>0</v>
      </c>
      <c r="H52" s="61">
        <f t="shared" si="21"/>
        <v>0</v>
      </c>
      <c r="I52" s="61" t="str">
        <f t="shared" si="18"/>
        <v/>
      </c>
      <c r="J52" s="58" t="str">
        <f t="shared" si="19"/>
        <v/>
      </c>
      <c r="K52" s="61" t="str">
        <f t="shared" si="22"/>
        <v/>
      </c>
      <c r="L52" s="61" t="str">
        <f t="shared" si="23"/>
        <v/>
      </c>
      <c r="M52" s="61" t="str">
        <f t="shared" si="24"/>
        <v/>
      </c>
      <c r="N52" s="102"/>
      <c r="O52" s="101"/>
      <c r="P52" s="104"/>
      <c r="Q52" s="63" t="str">
        <f t="shared" si="25"/>
        <v/>
      </c>
      <c r="R52" s="63" t="str">
        <f t="shared" si="26"/>
        <v/>
      </c>
      <c r="S52" s="104"/>
      <c r="T52" s="63" t="str">
        <f t="shared" si="27"/>
        <v/>
      </c>
      <c r="U52" s="63" t="str">
        <f t="shared" si="28"/>
        <v/>
      </c>
      <c r="V52" s="86"/>
      <c r="W52" s="86"/>
    </row>
    <row r="53" spans="2:23">
      <c r="B53" s="29">
        <v>490</v>
      </c>
      <c r="C53" s="30" t="s">
        <v>59</v>
      </c>
      <c r="D53" s="100"/>
      <c r="E53" s="100"/>
      <c r="F53" s="61">
        <f t="shared" si="5"/>
        <v>0</v>
      </c>
      <c r="G53" s="58">
        <f t="shared" si="20"/>
        <v>0</v>
      </c>
      <c r="H53" s="61">
        <f t="shared" si="21"/>
        <v>0</v>
      </c>
      <c r="I53" s="61" t="str">
        <f t="shared" si="18"/>
        <v/>
      </c>
      <c r="J53" s="58" t="str">
        <f t="shared" si="19"/>
        <v/>
      </c>
      <c r="K53" s="61" t="str">
        <f t="shared" si="22"/>
        <v/>
      </c>
      <c r="L53" s="61" t="str">
        <f t="shared" si="23"/>
        <v/>
      </c>
      <c r="M53" s="61" t="str">
        <f t="shared" si="24"/>
        <v/>
      </c>
      <c r="N53" s="102"/>
      <c r="O53" s="101"/>
      <c r="P53" s="104"/>
      <c r="Q53" s="63" t="str">
        <f t="shared" si="25"/>
        <v/>
      </c>
      <c r="R53" s="63" t="str">
        <f t="shared" si="26"/>
        <v/>
      </c>
      <c r="S53" s="104"/>
      <c r="T53" s="63" t="str">
        <f t="shared" si="27"/>
        <v/>
      </c>
      <c r="U53" s="63" t="str">
        <f t="shared" si="28"/>
        <v/>
      </c>
      <c r="V53" s="86"/>
      <c r="W53" s="86"/>
    </row>
    <row r="54" spans="2:23" s="23" customFormat="1">
      <c r="B54" s="27">
        <v>500</v>
      </c>
      <c r="C54" s="28" t="s">
        <v>60</v>
      </c>
      <c r="D54" s="59">
        <f>SUM(D55:D56)</f>
        <v>0</v>
      </c>
      <c r="E54" s="64" t="str">
        <f t="shared" ref="E54:L54" si="29">IF(SUM(E55:E56)=0,"",SUM(E55:E56))</f>
        <v/>
      </c>
      <c r="F54" s="59">
        <f>SUM(F55:F56)</f>
        <v>0</v>
      </c>
      <c r="G54" s="60"/>
      <c r="H54" s="64" t="str">
        <f t="shared" si="29"/>
        <v/>
      </c>
      <c r="I54" s="59">
        <f>IFERROR((SUM(I55:I56)),"")</f>
        <v>0</v>
      </c>
      <c r="J54" s="64" t="str">
        <f t="shared" si="29"/>
        <v/>
      </c>
      <c r="K54" s="59">
        <f>SUM(K55:K56)</f>
        <v>0</v>
      </c>
      <c r="L54" s="64" t="str">
        <f t="shared" si="29"/>
        <v/>
      </c>
      <c r="M54" s="59">
        <f>SUM(M55:M56)</f>
        <v>0</v>
      </c>
      <c r="N54" s="59">
        <f>SUM(N55:N56)</f>
        <v>0</v>
      </c>
      <c r="O54" s="64" t="str">
        <f t="shared" ref="O54" si="30">IF(SUM(O55:O56)=0,"",SUM(O55:O56))</f>
        <v/>
      </c>
      <c r="P54" s="54"/>
      <c r="Q54" s="54"/>
      <c r="R54" s="54"/>
      <c r="S54" s="54"/>
      <c r="T54" s="54"/>
      <c r="U54" s="54"/>
      <c r="V54" s="86"/>
      <c r="W54" s="86"/>
    </row>
    <row r="55" spans="2:23" ht="21" customHeight="1">
      <c r="B55" s="49" t="s">
        <v>61</v>
      </c>
      <c r="C55" s="31" t="s">
        <v>62</v>
      </c>
      <c r="D55" s="100"/>
      <c r="E55" s="55"/>
      <c r="F55" s="61">
        <f t="shared" si="5"/>
        <v>0</v>
      </c>
      <c r="G55" s="57"/>
      <c r="H55" s="55"/>
      <c r="I55" s="61" t="str">
        <f>IFERROR((IF($E$13=0,((F55)*($F$15/$E$15)),((F55)*($F$16/$E$16)))),"")</f>
        <v/>
      </c>
      <c r="J55" s="65"/>
      <c r="K55" s="61" t="str">
        <f>IFERROR((IF($E$13=0,((F55)*($G$15/$E$15)),((F55)*($G$16/$E$16)))),"")</f>
        <v/>
      </c>
      <c r="L55" s="57"/>
      <c r="M55" s="61" t="str">
        <f>IFERROR((IF($E$13=0,((F55)*($H$15/$E$15)),((F55)*($H$16/$E$16)))),"")</f>
        <v/>
      </c>
      <c r="N55" s="102"/>
      <c r="O55" s="57"/>
      <c r="P55" s="55"/>
      <c r="Q55" s="55"/>
      <c r="R55" s="55"/>
      <c r="S55" s="55"/>
      <c r="T55" s="55"/>
      <c r="U55" s="55"/>
      <c r="V55" s="86"/>
      <c r="W55" s="86"/>
    </row>
    <row r="56" spans="2:23">
      <c r="B56" s="29">
        <v>534</v>
      </c>
      <c r="C56" s="30" t="s">
        <v>63</v>
      </c>
      <c r="D56" s="100"/>
      <c r="E56" s="55"/>
      <c r="F56" s="61">
        <f t="shared" si="5"/>
        <v>0</v>
      </c>
      <c r="G56" s="57"/>
      <c r="H56" s="55"/>
      <c r="I56" s="61" t="str">
        <f>IFERROR((IF($E$13=0,((F56)*($F$15/$E$15)),((F56)*($F$16/$E$16)))),"")</f>
        <v/>
      </c>
      <c r="J56" s="65"/>
      <c r="K56" s="61" t="str">
        <f>IFERROR((IF($E$13=0,((F56)*($G$15/$E$15)),((F56)*($G$16/$E$16)))),"")</f>
        <v/>
      </c>
      <c r="L56" s="57"/>
      <c r="M56" s="61" t="str">
        <f>IFERROR((IF($E$13=0,((F56)*($H$15/$E$15)),((F56)*($H$16/$E$16)))),"")</f>
        <v/>
      </c>
      <c r="N56" s="102"/>
      <c r="O56" s="57"/>
      <c r="P56" s="55"/>
      <c r="Q56" s="55" t="s">
        <v>64</v>
      </c>
      <c r="R56" s="55"/>
      <c r="S56" s="55"/>
      <c r="T56" s="55"/>
      <c r="U56" s="55"/>
      <c r="V56" s="86"/>
      <c r="W56" s="86"/>
    </row>
    <row r="57" spans="2:23" s="23" customFormat="1">
      <c r="B57" s="27">
        <v>600</v>
      </c>
      <c r="C57" s="28" t="s">
        <v>65</v>
      </c>
      <c r="D57" s="59">
        <f>D58</f>
        <v>0</v>
      </c>
      <c r="E57" s="54"/>
      <c r="F57" s="59">
        <f>F58</f>
        <v>0</v>
      </c>
      <c r="G57" s="60"/>
      <c r="H57" s="54"/>
      <c r="I57" s="59" t="str">
        <f>I58</f>
        <v/>
      </c>
      <c r="J57" s="60"/>
      <c r="K57" s="59" t="str">
        <f>K58</f>
        <v/>
      </c>
      <c r="L57" s="66"/>
      <c r="M57" s="59" t="str">
        <f>M58</f>
        <v/>
      </c>
      <c r="N57" s="59">
        <f>N58</f>
        <v>0</v>
      </c>
      <c r="O57" s="66"/>
      <c r="P57" s="54"/>
      <c r="Q57" s="54" t="s">
        <v>33</v>
      </c>
      <c r="R57" s="54"/>
      <c r="S57" s="54"/>
      <c r="T57" s="54"/>
      <c r="U57" s="54"/>
      <c r="V57" s="86"/>
      <c r="W57" s="86"/>
    </row>
    <row r="58" spans="2:23">
      <c r="B58" s="29"/>
      <c r="C58" s="30"/>
      <c r="D58" s="100"/>
      <c r="E58" s="55"/>
      <c r="F58" s="61">
        <f t="shared" si="5"/>
        <v>0</v>
      </c>
      <c r="G58" s="57"/>
      <c r="H58" s="55"/>
      <c r="I58" s="61" t="str">
        <f>IFERROR((IF($E$13=0,((F58)*($F$15/$E$15)),((F58)*($F$16/$E$16)))),"")</f>
        <v/>
      </c>
      <c r="J58" s="65"/>
      <c r="K58" s="61" t="str">
        <f>IFERROR((IF($E$13=0,((F58)*($G$15/$E$15)),((F58)*($G$16/$E$16)))),"")</f>
        <v/>
      </c>
      <c r="L58" s="57"/>
      <c r="M58" s="61" t="str">
        <f>IFERROR((IF($E$13=0,((F58)*($H$15/$E$15)),((F58)*($H$16/$E$16)))),"")</f>
        <v/>
      </c>
      <c r="N58" s="102"/>
      <c r="O58" s="57"/>
      <c r="P58" s="55"/>
      <c r="Q58" s="55" t="s">
        <v>36</v>
      </c>
      <c r="R58" s="55"/>
      <c r="S58" s="55"/>
      <c r="T58" s="55"/>
      <c r="U58" s="55"/>
      <c r="V58" s="86"/>
      <c r="W58" s="86"/>
    </row>
    <row r="59" spans="2:23" s="23" customFormat="1">
      <c r="B59" s="27">
        <v>700</v>
      </c>
      <c r="C59" s="28" t="s">
        <v>66</v>
      </c>
      <c r="D59" s="59">
        <f>SUM(D60:D64)</f>
        <v>0</v>
      </c>
      <c r="E59" s="54"/>
      <c r="F59" s="59">
        <f>SUM(F60:F64)</f>
        <v>0</v>
      </c>
      <c r="G59" s="60"/>
      <c r="H59" s="54"/>
      <c r="I59" s="59">
        <f>SUM(I60:I64)</f>
        <v>0</v>
      </c>
      <c r="J59" s="60"/>
      <c r="K59" s="59">
        <f>SUM(K60:K64)</f>
        <v>0</v>
      </c>
      <c r="L59" s="66"/>
      <c r="M59" s="59">
        <f>SUM(M60:M64)</f>
        <v>0</v>
      </c>
      <c r="N59" s="59">
        <f>SUM(N60:N64)</f>
        <v>0</v>
      </c>
      <c r="O59" s="66"/>
      <c r="P59" s="54"/>
      <c r="Q59" s="54"/>
      <c r="R59" s="54"/>
      <c r="S59" s="54"/>
      <c r="T59" s="54"/>
      <c r="U59" s="54"/>
      <c r="V59" s="86"/>
      <c r="W59" s="86"/>
    </row>
    <row r="60" spans="2:23">
      <c r="B60" s="29">
        <v>710</v>
      </c>
      <c r="C60" s="30" t="s">
        <v>67</v>
      </c>
      <c r="D60" s="100"/>
      <c r="E60" s="55"/>
      <c r="F60" s="61">
        <f t="shared" si="5"/>
        <v>0</v>
      </c>
      <c r="G60" s="57"/>
      <c r="H60" s="55"/>
      <c r="I60" s="61" t="str">
        <f>IFERROR((IF($E$13=0,((F60)*($F$15/$E$15)),((F60)*($F$16/$E$16)))),"")</f>
        <v/>
      </c>
      <c r="J60" s="65"/>
      <c r="K60" s="61" t="str">
        <f>IFERROR((IF($E$13=0,((F60)*($G$15/$E$15)),((F60)*($G$16/$E$16)))),"")</f>
        <v/>
      </c>
      <c r="L60" s="57"/>
      <c r="M60" s="61" t="str">
        <f>IFERROR((IF($E$13=0,((F60)*($H$15/$E$15)),((F60)*($H$16/$E$16)))),"")</f>
        <v/>
      </c>
      <c r="N60" s="102"/>
      <c r="O60" s="57"/>
      <c r="P60" s="55"/>
      <c r="Q60" s="55"/>
      <c r="R60" s="55"/>
      <c r="S60" s="55"/>
      <c r="T60" s="55"/>
      <c r="U60" s="55"/>
      <c r="V60" s="86"/>
      <c r="W60" s="86"/>
    </row>
    <row r="61" spans="2:23" ht="21.6" customHeight="1">
      <c r="B61" s="90" t="s">
        <v>120</v>
      </c>
      <c r="C61" s="32" t="s">
        <v>68</v>
      </c>
      <c r="D61" s="100"/>
      <c r="E61" s="55"/>
      <c r="F61" s="61">
        <f t="shared" si="5"/>
        <v>0</v>
      </c>
      <c r="G61" s="57"/>
      <c r="H61" s="55"/>
      <c r="I61" s="61" t="str">
        <f>IFERROR((IF($E$13=0,((F61)*($F$15/$E$15)),((F61)*($F$16/$E$16)))),"")</f>
        <v/>
      </c>
      <c r="J61" s="65"/>
      <c r="K61" s="61" t="str">
        <f>IFERROR((IF($E$13=0,((F61)*($G$15/$E$15)),((F61)*($G$16/$E$16)))),"")</f>
        <v/>
      </c>
      <c r="L61" s="57"/>
      <c r="M61" s="61" t="str">
        <f>IFERROR((IF($E$13=0,((F61)*($H$15/$E$15)),((F61)*($H$16/$E$16)))),"")</f>
        <v/>
      </c>
      <c r="N61" s="102"/>
      <c r="O61" s="57"/>
      <c r="P61" s="55"/>
      <c r="Q61" s="55"/>
      <c r="R61" s="55"/>
      <c r="S61" s="55"/>
      <c r="T61" s="55"/>
      <c r="U61" s="55"/>
      <c r="V61" s="86"/>
      <c r="W61" s="86"/>
    </row>
    <row r="62" spans="2:23" ht="21">
      <c r="B62" s="91" t="s">
        <v>69</v>
      </c>
      <c r="C62" s="32" t="s">
        <v>70</v>
      </c>
      <c r="D62" s="100"/>
      <c r="E62" s="55"/>
      <c r="F62" s="61">
        <f t="shared" si="5"/>
        <v>0</v>
      </c>
      <c r="G62" s="57"/>
      <c r="H62" s="55"/>
      <c r="I62" s="61" t="str">
        <f>IFERROR((IF($E$13=0,((F62)*($F$15/$E$15)),((F62)*($F$16/$E$16)))),"")</f>
        <v/>
      </c>
      <c r="J62" s="65"/>
      <c r="K62" s="61" t="str">
        <f>IFERROR((IF($E$13=0,((F62)*($G$15/$E$15)),((F62)*($G$16/$E$16)))),"")</f>
        <v/>
      </c>
      <c r="L62" s="57"/>
      <c r="M62" s="61" t="str">
        <f>IFERROR((IF($E$13=0,((F62)*($H$15/$E$15)),((F62)*($H$16/$E$16)))),"")</f>
        <v/>
      </c>
      <c r="N62" s="102"/>
      <c r="O62" s="57"/>
      <c r="P62" s="55"/>
      <c r="Q62" s="55"/>
      <c r="R62" s="55"/>
      <c r="S62" s="55"/>
      <c r="T62" s="55"/>
      <c r="U62" s="55"/>
      <c r="V62" s="86"/>
      <c r="W62" s="86"/>
    </row>
    <row r="63" spans="2:23">
      <c r="B63" s="29" t="s">
        <v>71</v>
      </c>
      <c r="C63" s="31" t="s">
        <v>72</v>
      </c>
      <c r="D63" s="100"/>
      <c r="E63" s="55"/>
      <c r="F63" s="61">
        <f t="shared" si="5"/>
        <v>0</v>
      </c>
      <c r="G63" s="57"/>
      <c r="H63" s="55"/>
      <c r="I63" s="61" t="str">
        <f>IFERROR((IF($E$13=0,((F63)*($F$15/$E$15)),((F63)*($F$16/$E$16)))),"")</f>
        <v/>
      </c>
      <c r="J63" s="65"/>
      <c r="K63" s="61" t="str">
        <f>IFERROR((IF($E$13=0,((F63)*($G$15/$E$15)),((F63)*($G$16/$E$16)))),"")</f>
        <v/>
      </c>
      <c r="L63" s="57"/>
      <c r="M63" s="61" t="str">
        <f>IFERROR((IF($E$13=0,((F63)*($H$15/$E$15)),((F63)*($H$16/$E$16)))),"")</f>
        <v/>
      </c>
      <c r="N63" s="102"/>
      <c r="O63" s="57"/>
      <c r="P63" s="55"/>
      <c r="Q63" s="55"/>
      <c r="R63" s="55"/>
      <c r="S63" s="55"/>
      <c r="T63" s="55"/>
      <c r="U63" s="55"/>
      <c r="V63" s="86"/>
      <c r="W63" s="86"/>
    </row>
    <row r="64" spans="2:23">
      <c r="B64" s="29">
        <v>762</v>
      </c>
      <c r="C64" s="30" t="s">
        <v>73</v>
      </c>
      <c r="D64" s="100"/>
      <c r="E64" s="55"/>
      <c r="F64" s="61">
        <f t="shared" si="5"/>
        <v>0</v>
      </c>
      <c r="G64" s="57"/>
      <c r="H64" s="55"/>
      <c r="I64" s="61" t="str">
        <f>IFERROR((IF($E$13=0,((F64)*($F$15/$E$15)),((F64)*($F$16/$E$16)))),"")</f>
        <v/>
      </c>
      <c r="J64" s="65"/>
      <c r="K64" s="61" t="str">
        <f>IFERROR((IF($E$13=0,((F64)*($G$15/$E$15)),((F64)*($G$16/$E$16)))),"")</f>
        <v/>
      </c>
      <c r="L64" s="57"/>
      <c r="M64" s="61" t="str">
        <f>IFERROR((IF($E$13=0,((F64)*($H$15/$E$15)),((F64)*($H$16/$E$16)))),"")</f>
        <v/>
      </c>
      <c r="N64" s="102"/>
      <c r="O64" s="57"/>
      <c r="P64" s="55"/>
      <c r="Q64" s="55"/>
      <c r="R64" s="55"/>
      <c r="S64" s="55"/>
      <c r="T64" s="55"/>
      <c r="U64" s="55"/>
      <c r="V64" s="86"/>
      <c r="W64" s="86"/>
    </row>
    <row r="65" spans="2:23" s="23" customFormat="1">
      <c r="B65" s="27">
        <v>800</v>
      </c>
      <c r="C65" s="28" t="s">
        <v>74</v>
      </c>
      <c r="D65" s="59">
        <f>SUM(D66:D68)</f>
        <v>0</v>
      </c>
      <c r="E65" s="54"/>
      <c r="F65" s="59">
        <f>SUM(F66:F68)</f>
        <v>0</v>
      </c>
      <c r="G65" s="60"/>
      <c r="H65" s="54"/>
      <c r="I65" s="59">
        <f>SUM(I66:I68)</f>
        <v>0</v>
      </c>
      <c r="J65" s="60"/>
      <c r="K65" s="59">
        <f>SUM(K66:K68)</f>
        <v>0</v>
      </c>
      <c r="L65" s="66"/>
      <c r="M65" s="59">
        <f>SUM(M66:M68)</f>
        <v>0</v>
      </c>
      <c r="N65" s="59">
        <f>SUM(N66:N68)</f>
        <v>0</v>
      </c>
      <c r="O65" s="66"/>
      <c r="P65" s="54"/>
      <c r="Q65" s="54"/>
      <c r="R65" s="54"/>
      <c r="S65" s="54"/>
      <c r="T65" s="54"/>
      <c r="U65" s="54"/>
      <c r="V65" s="86"/>
      <c r="W65" s="86"/>
    </row>
    <row r="66" spans="2:23">
      <c r="B66" s="29">
        <v>810</v>
      </c>
      <c r="C66" s="31" t="s">
        <v>75</v>
      </c>
      <c r="D66" s="100"/>
      <c r="E66" s="55"/>
      <c r="F66" s="61">
        <f t="shared" si="5"/>
        <v>0</v>
      </c>
      <c r="G66" s="57"/>
      <c r="H66" s="55"/>
      <c r="I66" s="101"/>
      <c r="J66" s="65"/>
      <c r="K66" s="101"/>
      <c r="L66" s="57"/>
      <c r="M66" s="101"/>
      <c r="N66" s="102"/>
      <c r="O66" s="57"/>
      <c r="P66" s="55"/>
      <c r="Q66" s="55"/>
      <c r="R66" s="55"/>
      <c r="S66" s="55"/>
      <c r="T66" s="55"/>
      <c r="U66" s="55"/>
      <c r="V66" s="86"/>
      <c r="W66" s="86"/>
    </row>
    <row r="67" spans="2:23">
      <c r="B67" s="29">
        <v>820</v>
      </c>
      <c r="C67" s="30" t="s">
        <v>76</v>
      </c>
      <c r="D67" s="100"/>
      <c r="E67" s="55"/>
      <c r="F67" s="61">
        <f t="shared" si="5"/>
        <v>0</v>
      </c>
      <c r="G67" s="57"/>
      <c r="H67" s="55"/>
      <c r="I67" s="101"/>
      <c r="J67" s="65"/>
      <c r="K67" s="101"/>
      <c r="L67" s="57"/>
      <c r="M67" s="101"/>
      <c r="N67" s="102"/>
      <c r="O67" s="57"/>
      <c r="P67" s="55"/>
      <c r="Q67" s="55"/>
      <c r="R67" s="55"/>
      <c r="S67" s="55"/>
      <c r="T67" s="55"/>
      <c r="U67" s="55"/>
      <c r="V67" s="86"/>
      <c r="W67" s="86"/>
    </row>
    <row r="68" spans="2:23">
      <c r="B68" s="29" t="s">
        <v>77</v>
      </c>
      <c r="C68" s="30" t="s">
        <v>78</v>
      </c>
      <c r="D68" s="100"/>
      <c r="E68" s="55"/>
      <c r="F68" s="61">
        <f t="shared" si="5"/>
        <v>0</v>
      </c>
      <c r="G68" s="57">
        <f t="shared" ref="G68" si="31">F68</f>
        <v>0</v>
      </c>
      <c r="H68" s="55"/>
      <c r="I68" s="101"/>
      <c r="J68" s="65"/>
      <c r="K68" s="101"/>
      <c r="L68" s="57"/>
      <c r="M68" s="101"/>
      <c r="N68" s="102"/>
      <c r="O68" s="57"/>
      <c r="P68" s="55"/>
      <c r="Q68" s="55"/>
      <c r="R68" s="55"/>
      <c r="S68" s="55"/>
      <c r="T68" s="55"/>
      <c r="U68" s="55"/>
      <c r="V68" s="86"/>
      <c r="W68" s="86"/>
    </row>
    <row r="69" spans="2:23" s="23" customFormat="1">
      <c r="B69" s="28"/>
      <c r="C69" s="28" t="s">
        <v>79</v>
      </c>
      <c r="D69" s="51">
        <f t="shared" ref="D69:G69" si="32">D65+D59+D57+D54+D44+D34+D28+D25</f>
        <v>0</v>
      </c>
      <c r="E69" s="51">
        <f>E44+E34</f>
        <v>0</v>
      </c>
      <c r="F69" s="51">
        <f t="shared" si="32"/>
        <v>0</v>
      </c>
      <c r="G69" s="51">
        <f t="shared" si="32"/>
        <v>0</v>
      </c>
      <c r="H69" s="51">
        <f>H44+H34</f>
        <v>0</v>
      </c>
      <c r="I69" s="51" t="str">
        <f>IFERROR((I65+I59+I57+I54+I44+I34+I28+I25),"")</f>
        <v/>
      </c>
      <c r="J69" s="51">
        <f>J44+J34</f>
        <v>0</v>
      </c>
      <c r="K69" s="51" t="str">
        <f>IFERROR((K65+K59+K57+K54+K44+K34+K28+K25),"")</f>
        <v/>
      </c>
      <c r="L69" s="51">
        <f>L44+L34</f>
        <v>0</v>
      </c>
      <c r="M69" s="51" t="str">
        <f>IFERROR((M65+M59+M57+M54+M44+M34+M28+M25),"")</f>
        <v/>
      </c>
      <c r="N69" s="51">
        <f>N65+N59+N57+N54+N44+N34+N28+N25</f>
        <v>0</v>
      </c>
      <c r="O69" s="57"/>
      <c r="P69" s="54"/>
      <c r="Q69" s="54"/>
      <c r="R69" s="54"/>
      <c r="S69" s="54"/>
      <c r="T69" s="54"/>
      <c r="U69" s="54"/>
      <c r="V69" s="86"/>
      <c r="W69" s="86"/>
    </row>
    <row r="70" spans="2:23">
      <c r="G70" s="22"/>
      <c r="H70" s="22"/>
      <c r="I70" s="22"/>
      <c r="J70" s="22"/>
      <c r="K70" s="22"/>
      <c r="L70" s="22"/>
      <c r="M70" s="22"/>
    </row>
    <row r="71" spans="2:23">
      <c r="B71" s="36"/>
      <c r="C71" s="36"/>
      <c r="D71" s="37"/>
      <c r="E71" s="36" t="s">
        <v>83</v>
      </c>
      <c r="F71" s="36"/>
      <c r="G71" s="36"/>
    </row>
    <row r="72" spans="2:23" ht="16.2">
      <c r="B72" s="12"/>
      <c r="C72" s="12"/>
      <c r="D72" s="40" t="s">
        <v>84</v>
      </c>
      <c r="E72" s="39" t="s">
        <v>85</v>
      </c>
      <c r="F72" s="12"/>
      <c r="G72" s="12"/>
    </row>
    <row r="73" spans="2:23" ht="16.2">
      <c r="B73"/>
      <c r="D73" s="44" t="s">
        <v>92</v>
      </c>
      <c r="E73" s="86" t="s">
        <v>93</v>
      </c>
    </row>
    <row r="74" spans="2:23" ht="12" hidden="1" customHeight="1">
      <c r="B74" s="33"/>
      <c r="C74" s="7"/>
      <c r="D74" s="7"/>
      <c r="E74" s="87"/>
      <c r="F74" s="34"/>
      <c r="G74" s="38"/>
    </row>
    <row r="75" spans="2:23" hidden="1">
      <c r="B75" s="33"/>
      <c r="C75" s="7"/>
      <c r="D75" s="7"/>
      <c r="E75" s="87"/>
      <c r="F75" s="34"/>
      <c r="G75" s="38"/>
    </row>
    <row r="76" spans="2:23" hidden="1">
      <c r="B76"/>
      <c r="E76" s="86"/>
    </row>
    <row r="77" spans="2:23" hidden="1">
      <c r="B77" s="12" t="s">
        <v>19</v>
      </c>
      <c r="C77" s="12"/>
      <c r="D77" s="12"/>
      <c r="E77" s="88"/>
    </row>
    <row r="78" spans="2:23" hidden="1">
      <c r="B78"/>
      <c r="E78" s="86"/>
    </row>
    <row r="79" spans="2:23" hidden="1">
      <c r="B79" s="33" t="s">
        <v>23</v>
      </c>
      <c r="C79" s="35"/>
      <c r="D79" s="33"/>
      <c r="E79" s="89"/>
    </row>
    <row r="80" spans="2:23" hidden="1">
      <c r="B80" s="33" t="s">
        <v>80</v>
      </c>
      <c r="C80" s="35"/>
      <c r="D80" s="33"/>
      <c r="E80" s="89"/>
    </row>
    <row r="81" spans="2:5" hidden="1">
      <c r="B81" s="33" t="s">
        <v>81</v>
      </c>
      <c r="C81" s="35"/>
      <c r="D81" s="33"/>
      <c r="E81" s="89"/>
    </row>
    <row r="82" spans="2:5" ht="16.2">
      <c r="D82" s="44" t="s">
        <v>94</v>
      </c>
      <c r="E82" s="86" t="s">
        <v>95</v>
      </c>
    </row>
    <row r="83" spans="2:5">
      <c r="E83" s="86" t="s">
        <v>102</v>
      </c>
    </row>
    <row r="84" spans="2:5" ht="16.2">
      <c r="D84" s="44" t="s">
        <v>101</v>
      </c>
      <c r="E84" s="86" t="s">
        <v>85</v>
      </c>
    </row>
  </sheetData>
  <sheetProtection sheet="1" objects="1" scenarios="1"/>
  <mergeCells count="14">
    <mergeCell ref="U15:V15"/>
    <mergeCell ref="K6:N6"/>
    <mergeCell ref="O6:R6"/>
    <mergeCell ref="S6:U6"/>
    <mergeCell ref="V6:W6"/>
    <mergeCell ref="B5:B6"/>
    <mergeCell ref="I5:J6"/>
    <mergeCell ref="C6:D6"/>
    <mergeCell ref="F6:H6"/>
    <mergeCell ref="T2:W2"/>
    <mergeCell ref="K5:N5"/>
    <mergeCell ref="O5:R5"/>
    <mergeCell ref="S5:U5"/>
    <mergeCell ref="V5:W5"/>
  </mergeCells>
  <conditionalFormatting sqref="I16:I17">
    <cfRule type="cellIs" dxfId="2" priority="9" operator="lessThan">
      <formula>1</formula>
    </cfRule>
    <cfRule type="cellIs" dxfId="1" priority="10" operator="equal">
      <formula>1</formula>
    </cfRule>
    <cfRule type="colorScale" priority="11">
      <colorScale>
        <cfvo type="percent" val="&quot;&lt;100&quot;"/>
        <cfvo type="percent" val="100"/>
        <color rgb="FFFF0000"/>
        <color rgb="FF00B050"/>
      </colorScale>
    </cfRule>
  </conditionalFormatting>
  <conditionalFormatting sqref="AC26">
    <cfRule type="expression" dxfId="0" priority="2" stopIfTrue="1">
      <formula>CELL("protect", A1)=1</formula>
    </cfRule>
  </conditionalFormatting>
  <pageMargins left="0.78740157480314965" right="0.43307086614173229" top="0.31496062992125984" bottom="0.51181102362204722" header="7.874015748031496E-2" footer="0.11811023622047245"/>
  <pageSetup paperSize="8" scale="68" pageOrder="overThenDown" orientation="landscape" useFirstPageNumber="1" r:id="rId1"/>
  <headerFooter alignWithMargins="0">
    <oddFooter xml:space="preserve">&amp;C
</oddFooter>
  </headerFooter>
  <colBreaks count="1" manualBreakCount="1">
    <brk id="23" max="7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 Standard(MW-Genossensc)</vt:lpstr>
      <vt:lpstr>'Tabelle Standard(MW-Genossensc)'!Druckbereich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Bresciani</dc:creator>
  <cp:lastModifiedBy>Elena Bresciani</cp:lastModifiedBy>
  <cp:revision>61</cp:revision>
  <cp:lastPrinted>2025-11-25T14:54:08Z</cp:lastPrinted>
  <dcterms:created xsi:type="dcterms:W3CDTF">2019-05-22T14:11:56Z</dcterms:created>
  <dcterms:modified xsi:type="dcterms:W3CDTF">2025-11-25T15:22:53Z</dcterms:modified>
</cp:coreProperties>
</file>